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435"/>
  </bookViews>
  <sheets>
    <sheet name="T6-2023" sheetId="1" r:id="rId1"/>
  </sheets>
  <calcPr calcId="152511"/>
  <extLst>
    <ext uri="GoogleSheetsCustomDataVersion2">
      <go:sheetsCustomData xmlns:go="http://customooxmlschemas.google.com/" r:id="rId5" roundtripDataChecksum="bhYyn5R91nSg1lzhT+ox9n8z2qlwh+0WZwd9ZsNWdPk="/>
    </ext>
  </extLst>
</workbook>
</file>

<file path=xl/calcChain.xml><?xml version="1.0" encoding="utf-8"?>
<calcChain xmlns="http://schemas.openxmlformats.org/spreadsheetml/2006/main">
  <c r="T14" i="1"/>
  <c r="T35"/>
  <c r="T40"/>
  <c r="T43"/>
  <c r="T18"/>
  <c r="T27"/>
  <c r="T26"/>
  <c r="T15"/>
  <c r="T16"/>
  <c r="T25"/>
  <c r="T48"/>
  <c r="T44"/>
  <c r="T55"/>
  <c r="T30"/>
  <c r="T6"/>
  <c r="T20"/>
  <c r="T33"/>
  <c r="T7"/>
  <c r="T62"/>
  <c r="T39"/>
  <c r="T41"/>
  <c r="T54"/>
  <c r="T36"/>
  <c r="T51"/>
  <c r="T11"/>
  <c r="T67"/>
  <c r="T57"/>
  <c r="T47"/>
  <c r="T59"/>
  <c r="T58"/>
  <c r="T32"/>
  <c r="T66"/>
  <c r="T61"/>
  <c r="T24"/>
  <c r="T23"/>
  <c r="T45"/>
  <c r="T42"/>
  <c r="T12"/>
  <c r="T46"/>
  <c r="T28"/>
  <c r="T60"/>
  <c r="T53"/>
  <c r="T21"/>
  <c r="T8"/>
  <c r="T17"/>
  <c r="T22"/>
  <c r="T64"/>
  <c r="T13"/>
  <c r="T5"/>
  <c r="T49"/>
  <c r="T65"/>
  <c r="T50"/>
  <c r="T37"/>
  <c r="T34"/>
  <c r="T10"/>
  <c r="T29"/>
  <c r="T19"/>
  <c r="Q14"/>
  <c r="Q35"/>
  <c r="Q40"/>
  <c r="Q43"/>
  <c r="Q27"/>
  <c r="Q26"/>
  <c r="Q15"/>
  <c r="Q16"/>
  <c r="Q25"/>
  <c r="Q48"/>
  <c r="Q44"/>
  <c r="Q55"/>
  <c r="Q30"/>
  <c r="Q6"/>
  <c r="Q20"/>
  <c r="Q33"/>
  <c r="Q62"/>
  <c r="Q39"/>
  <c r="Q41"/>
  <c r="Q54"/>
  <c r="Q36"/>
  <c r="Q51"/>
  <c r="Q11"/>
  <c r="Q67"/>
  <c r="Q57"/>
  <c r="Q47"/>
  <c r="Q59"/>
  <c r="Q9"/>
  <c r="Q56"/>
  <c r="Q58"/>
  <c r="Q32"/>
  <c r="Q66"/>
  <c r="Q61"/>
  <c r="Q24"/>
  <c r="Q23"/>
  <c r="Q45"/>
  <c r="Q42"/>
  <c r="Q12"/>
  <c r="Q46"/>
  <c r="Q28"/>
  <c r="Q60"/>
  <c r="Q53"/>
  <c r="Q21"/>
  <c r="Q8"/>
  <c r="Q17"/>
  <c r="Q64"/>
  <c r="Q13"/>
  <c r="Q49"/>
  <c r="Q65"/>
  <c r="Q50"/>
  <c r="Q37"/>
  <c r="Q34"/>
  <c r="Q10"/>
  <c r="Q29"/>
  <c r="Q19"/>
  <c r="N14"/>
  <c r="N35"/>
  <c r="N40"/>
  <c r="N43"/>
  <c r="N18"/>
  <c r="N27"/>
  <c r="N26"/>
  <c r="N15"/>
  <c r="N16"/>
  <c r="N25"/>
  <c r="N48"/>
  <c r="N44"/>
  <c r="N55"/>
  <c r="N30"/>
  <c r="N6"/>
  <c r="N20"/>
  <c r="N33"/>
  <c r="N7"/>
  <c r="N62"/>
  <c r="N39"/>
  <c r="N41"/>
  <c r="N54"/>
  <c r="N36"/>
  <c r="N51"/>
  <c r="N11"/>
  <c r="N67"/>
  <c r="N57"/>
  <c r="N47"/>
  <c r="N59"/>
  <c r="N9"/>
  <c r="N31"/>
  <c r="N58"/>
  <c r="N32"/>
  <c r="N66"/>
  <c r="N61"/>
  <c r="N24"/>
  <c r="N23"/>
  <c r="N45"/>
  <c r="N42"/>
  <c r="N12"/>
  <c r="N46"/>
  <c r="N28"/>
  <c r="N60"/>
  <c r="N53"/>
  <c r="N21"/>
  <c r="N8"/>
  <c r="N17"/>
  <c r="N22"/>
  <c r="N64"/>
  <c r="N13"/>
  <c r="N5"/>
  <c r="N49"/>
  <c r="N65"/>
  <c r="N50"/>
  <c r="N37"/>
  <c r="N34"/>
  <c r="N10"/>
  <c r="N29"/>
  <c r="N38"/>
  <c r="N19"/>
  <c r="K14"/>
  <c r="K35"/>
  <c r="K40"/>
  <c r="K43"/>
  <c r="K18"/>
  <c r="K27"/>
  <c r="K26"/>
  <c r="K15"/>
  <c r="K16"/>
  <c r="K25"/>
  <c r="K48"/>
  <c r="K44"/>
  <c r="K55"/>
  <c r="K30"/>
  <c r="K6"/>
  <c r="K33"/>
  <c r="K7"/>
  <c r="K62"/>
  <c r="K39"/>
  <c r="K41"/>
  <c r="K54"/>
  <c r="K36"/>
  <c r="K51"/>
  <c r="K11"/>
  <c r="K67"/>
  <c r="K57"/>
  <c r="K47"/>
  <c r="K59"/>
  <c r="K9"/>
  <c r="K31"/>
  <c r="K56"/>
  <c r="K58"/>
  <c r="K66"/>
  <c r="K61"/>
  <c r="K24"/>
  <c r="K23"/>
  <c r="K45"/>
  <c r="K42"/>
  <c r="K12"/>
  <c r="K46"/>
  <c r="K28"/>
  <c r="K60"/>
  <c r="K53"/>
  <c r="K8"/>
  <c r="K17"/>
  <c r="K22"/>
  <c r="K64"/>
  <c r="K13"/>
  <c r="K49"/>
  <c r="K65"/>
  <c r="K50"/>
  <c r="K37"/>
  <c r="K34"/>
  <c r="K10"/>
  <c r="K29"/>
  <c r="K19"/>
  <c r="H14"/>
  <c r="H35"/>
  <c r="H40"/>
  <c r="H43"/>
  <c r="H18"/>
  <c r="H27"/>
  <c r="H26"/>
  <c r="H15"/>
  <c r="H16"/>
  <c r="H25"/>
  <c r="H48"/>
  <c r="H44"/>
  <c r="H55"/>
  <c r="H30"/>
  <c r="H6"/>
  <c r="H20"/>
  <c r="H33"/>
  <c r="H7"/>
  <c r="H62"/>
  <c r="H39"/>
  <c r="H41"/>
  <c r="H54"/>
  <c r="H36"/>
  <c r="H51"/>
  <c r="H11"/>
  <c r="H67"/>
  <c r="H57"/>
  <c r="H47"/>
  <c r="H59"/>
  <c r="H9"/>
  <c r="H31"/>
  <c r="H56"/>
  <c r="H58"/>
  <c r="H32"/>
  <c r="H66"/>
  <c r="H61"/>
  <c r="H24"/>
  <c r="H23"/>
  <c r="H45"/>
  <c r="H42"/>
  <c r="H12"/>
  <c r="H46"/>
  <c r="H28"/>
  <c r="H60"/>
  <c r="H53"/>
  <c r="H21"/>
  <c r="H8"/>
  <c r="H17"/>
  <c r="H22"/>
  <c r="H64"/>
  <c r="H13"/>
  <c r="H5"/>
  <c r="H49"/>
  <c r="H65"/>
  <c r="H50"/>
  <c r="H37"/>
  <c r="H34"/>
  <c r="H10"/>
  <c r="H29"/>
  <c r="H38"/>
  <c r="H19"/>
  <c r="E14"/>
  <c r="E35"/>
  <c r="E40"/>
  <c r="E43"/>
  <c r="E18"/>
  <c r="E27"/>
  <c r="E26"/>
  <c r="E15"/>
  <c r="E16"/>
  <c r="E25"/>
  <c r="E48"/>
  <c r="E44"/>
  <c r="E55"/>
  <c r="E30"/>
  <c r="E6"/>
  <c r="E33"/>
  <c r="E7"/>
  <c r="E62"/>
  <c r="E39"/>
  <c r="E41"/>
  <c r="E54"/>
  <c r="E36"/>
  <c r="E51"/>
  <c r="E11"/>
  <c r="E67"/>
  <c r="E57"/>
  <c r="E47"/>
  <c r="E59"/>
  <c r="E9"/>
  <c r="E31"/>
  <c r="E56"/>
  <c r="E58"/>
  <c r="E66"/>
  <c r="E61"/>
  <c r="E24"/>
  <c r="E23"/>
  <c r="E42"/>
  <c r="E12"/>
  <c r="E46"/>
  <c r="E28"/>
  <c r="E60"/>
  <c r="E53"/>
  <c r="E8"/>
  <c r="E17"/>
  <c r="E22"/>
  <c r="E64"/>
  <c r="E13"/>
  <c r="E49"/>
  <c r="E65"/>
  <c r="E50"/>
  <c r="E37"/>
  <c r="E34"/>
  <c r="E10"/>
  <c r="E29"/>
  <c r="E19"/>
  <c r="S38"/>
  <c r="T38" s="1"/>
  <c r="P38"/>
  <c r="Q38" s="1"/>
  <c r="J38"/>
  <c r="K38" s="1"/>
  <c r="D38"/>
  <c r="E38" s="1"/>
  <c r="S63"/>
  <c r="T63" s="1"/>
  <c r="P63"/>
  <c r="Q63" s="1"/>
  <c r="M63"/>
  <c r="N63" s="1"/>
  <c r="J63"/>
  <c r="K63" s="1"/>
  <c r="G63"/>
  <c r="H63" s="1"/>
  <c r="D63"/>
  <c r="E63" s="1"/>
  <c r="P5"/>
  <c r="Q5" s="1"/>
  <c r="J5"/>
  <c r="K5" s="1"/>
  <c r="D5"/>
  <c r="E5" s="1"/>
  <c r="P22"/>
  <c r="Q22" s="1"/>
  <c r="J21"/>
  <c r="K21" s="1"/>
  <c r="D21"/>
  <c r="E21" s="1"/>
  <c r="D45"/>
  <c r="E45" s="1"/>
  <c r="J32"/>
  <c r="K32" s="1"/>
  <c r="D32"/>
  <c r="E32" s="1"/>
  <c r="S56"/>
  <c r="T56" s="1"/>
  <c r="M56"/>
  <c r="N56" s="1"/>
  <c r="S31"/>
  <c r="T31" s="1"/>
  <c r="P31"/>
  <c r="Q31" s="1"/>
  <c r="S9"/>
  <c r="T9" s="1"/>
  <c r="P7"/>
  <c r="Q7" s="1"/>
  <c r="J20"/>
  <c r="K20" s="1"/>
  <c r="D20"/>
  <c r="E20" s="1"/>
  <c r="P18"/>
  <c r="Q18" s="1"/>
  <c r="T52"/>
  <c r="Q52"/>
  <c r="N52"/>
  <c r="K52"/>
  <c r="H52"/>
  <c r="E52"/>
</calcChain>
</file>

<file path=xl/sharedStrings.xml><?xml version="1.0" encoding="utf-8"?>
<sst xmlns="http://schemas.openxmlformats.org/spreadsheetml/2006/main" count="98" uniqueCount="76">
  <si>
    <t>TT</t>
  </si>
  <si>
    <t>ĐỊA PHƯƠNG</t>
  </si>
  <si>
    <t>SỐ VỤ</t>
  </si>
  <si>
    <t>SỐ NGƯỜI CHẾT</t>
  </si>
  <si>
    <t>SỐ NGƯỜI BỊ THƯƠNG</t>
  </si>
  <si>
    <t>Tháng 6</t>
  </si>
  <si>
    <t>6 Tháng</t>
  </si>
  <si>
    <t>Tháng 6/2023</t>
  </si>
  <si>
    <t>So sánh T6/2022</t>
  </si>
  <si>
    <t>6 Tháng/2023</t>
  </si>
  <si>
    <t>So sánh với 6T/2022</t>
  </si>
  <si>
    <t>Tăng, giảm(-)</t>
  </si>
  <si>
    <t>%</t>
  </si>
  <si>
    <t>AN GIANG</t>
  </si>
  <si>
    <t>B. DƯƠNG</t>
  </si>
  <si>
    <t>B. GIANG</t>
  </si>
  <si>
    <t>B. THUẬN</t>
  </si>
  <si>
    <t>B.PHƯỚC</t>
  </si>
  <si>
    <t>BẮC KẠN</t>
  </si>
  <si>
    <t>BẠC LIÊU</t>
  </si>
  <si>
    <t>BẮC NINH</t>
  </si>
  <si>
    <t>BẾN TRE</t>
  </si>
  <si>
    <t>BÌNH ĐỊNH</t>
  </si>
  <si>
    <t>BR-VT</t>
  </si>
  <si>
    <t>CÀ MAU</t>
  </si>
  <si>
    <t>CẦN THƠ</t>
  </si>
  <si>
    <t>CAO BẰNG</t>
  </si>
  <si>
    <t>Đ.THÁP</t>
  </si>
  <si>
    <t>ĐÀ NẴNG</t>
  </si>
  <si>
    <t>ĐĂK NÔNG</t>
  </si>
  <si>
    <t>ĐĂKLĂK</t>
  </si>
  <si>
    <t>ĐIỆN BIÊN</t>
  </si>
  <si>
    <t>ĐỒNG NAI</t>
  </si>
  <si>
    <t>GIA LAI</t>
  </si>
  <si>
    <t>H. DƯƠNG</t>
  </si>
  <si>
    <t>H. PHÒNG</t>
  </si>
  <si>
    <t>HÀ GIANG</t>
  </si>
  <si>
    <t>HÀ NAM</t>
  </si>
  <si>
    <t>HÀ NỘI</t>
  </si>
  <si>
    <t>HÀ TĨNH</t>
  </si>
  <si>
    <t>HẬU GIANG</t>
  </si>
  <si>
    <t>HÒA BÌNH</t>
  </si>
  <si>
    <t>HƯNG YÊN</t>
  </si>
  <si>
    <t>K. GIANG</t>
  </si>
  <si>
    <t>K. HÒA</t>
  </si>
  <si>
    <t>KONTUM</t>
  </si>
  <si>
    <t>LAI CHÂU</t>
  </si>
  <si>
    <t>LÂM ĐỒNG</t>
  </si>
  <si>
    <t>LẠNG SƠN</t>
  </si>
  <si>
    <t>LÀO CAI</t>
  </si>
  <si>
    <t>LONG AN</t>
  </si>
  <si>
    <t xml:space="preserve">N.THUẬN </t>
  </si>
  <si>
    <t>NAM ĐỊNH</t>
  </si>
  <si>
    <t>NGHỆ AN</t>
  </si>
  <si>
    <t>NINH BÌNH</t>
  </si>
  <si>
    <t>PHÚ THỌ</t>
  </si>
  <si>
    <t>PHÚ YÊN</t>
  </si>
  <si>
    <t>Q. NAM</t>
  </si>
  <si>
    <t>Q. NINH</t>
  </si>
  <si>
    <t>Q.BÌNH</t>
  </si>
  <si>
    <t>Q.NGÃI</t>
  </si>
  <si>
    <t>QUẢNG TRỊ</t>
  </si>
  <si>
    <t>SOC TRANG</t>
  </si>
  <si>
    <t>SƠN LA</t>
  </si>
  <si>
    <t>T.GIANG</t>
  </si>
  <si>
    <t>T.NGUYÊN</t>
  </si>
  <si>
    <t>T.QUANG</t>
  </si>
  <si>
    <t>TÂY NINH</t>
  </si>
  <si>
    <t>THÁI BÌNH</t>
  </si>
  <si>
    <t>THANH HÓA</t>
  </si>
  <si>
    <t>TP.HCM</t>
  </si>
  <si>
    <t>TRÀ VINH</t>
  </si>
  <si>
    <t>TT - HUẾ</t>
  </si>
  <si>
    <t>V. LONG</t>
  </si>
  <si>
    <t>V. PHÚC</t>
  </si>
  <si>
    <t>YÊN BÁI</t>
  </si>
</sst>
</file>

<file path=xl/styles.xml><?xml version="1.0" encoding="utf-8"?>
<styleSheet xmlns="http://schemas.openxmlformats.org/spreadsheetml/2006/main">
  <numFmts count="1">
    <numFmt numFmtId="164" formatCode="0.0%"/>
  </numFmts>
  <fonts count="10">
    <font>
      <sz val="13"/>
      <color rgb="FF000000"/>
      <name val="Times New Roman"/>
      <scheme val="minor"/>
    </font>
    <font>
      <b/>
      <sz val="11"/>
      <color theme="1"/>
      <name val="Times New Roman"/>
    </font>
    <font>
      <b/>
      <sz val="11"/>
      <color rgb="FF0000FF"/>
      <name val="Times New Roman"/>
    </font>
    <font>
      <sz val="13"/>
      <name val="Times New Roman"/>
    </font>
    <font>
      <b/>
      <sz val="12"/>
      <color rgb="FF0000FF"/>
      <name val="Times New Roman"/>
    </font>
    <font>
      <sz val="10"/>
      <color rgb="FF0000FF"/>
      <name val="Times New Roman"/>
    </font>
    <font>
      <i/>
      <sz val="9"/>
      <color rgb="FF0000FF"/>
      <name val="Times New Roman"/>
    </font>
    <font>
      <sz val="10"/>
      <color theme="1"/>
      <name val="Times New Roman"/>
    </font>
    <font>
      <sz val="10"/>
      <color rgb="FFFF0000"/>
      <name val="Times New Roman"/>
    </font>
    <font>
      <sz val="10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1" fontId="6" fillId="0" borderId="9" xfId="0" applyNumberFormat="1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3" fontId="7" fillId="3" borderId="11" xfId="0" applyNumberFormat="1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1" fontId="7" fillId="3" borderId="11" xfId="0" applyNumberFormat="1" applyFont="1" applyFill="1" applyBorder="1" applyAlignment="1">
      <alignment vertical="center" wrapText="1"/>
    </xf>
    <xf numFmtId="164" fontId="7" fillId="3" borderId="11" xfId="0" applyNumberFormat="1" applyFont="1" applyFill="1" applyBorder="1" applyAlignment="1">
      <alignment vertical="center" wrapText="1"/>
    </xf>
    <xf numFmtId="3" fontId="7" fillId="3" borderId="12" xfId="0" applyNumberFormat="1" applyFont="1" applyFill="1" applyBorder="1" applyAlignment="1">
      <alignment horizontal="center" vertical="center"/>
    </xf>
    <xf numFmtId="1" fontId="7" fillId="3" borderId="12" xfId="0" applyNumberFormat="1" applyFont="1" applyFill="1" applyBorder="1" applyAlignment="1">
      <alignment vertical="center" wrapText="1"/>
    </xf>
    <xf numFmtId="0" fontId="7" fillId="3" borderId="12" xfId="0" applyFont="1" applyFill="1" applyBorder="1" applyAlignment="1">
      <alignment horizontal="right" vertical="center" wrapText="1"/>
    </xf>
    <xf numFmtId="164" fontId="7" fillId="3" borderId="12" xfId="0" applyNumberFormat="1" applyFont="1" applyFill="1" applyBorder="1" applyAlignment="1">
      <alignment vertical="center" wrapText="1"/>
    </xf>
    <xf numFmtId="3" fontId="5" fillId="3" borderId="12" xfId="0" applyNumberFormat="1" applyFont="1" applyFill="1" applyBorder="1" applyAlignment="1">
      <alignment horizontal="center" vertical="center"/>
    </xf>
    <xf numFmtId="1" fontId="5" fillId="3" borderId="12" xfId="0" applyNumberFormat="1" applyFont="1" applyFill="1" applyBorder="1" applyAlignment="1">
      <alignment vertical="center" wrapText="1"/>
    </xf>
    <xf numFmtId="0" fontId="8" fillId="3" borderId="12" xfId="0" applyFont="1" applyFill="1" applyBorder="1" applyAlignment="1">
      <alignment horizontal="center" vertical="center" wrapText="1"/>
    </xf>
    <xf numFmtId="3" fontId="7" fillId="3" borderId="13" xfId="0" applyNumberFormat="1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  <xf numFmtId="1" fontId="7" fillId="3" borderId="13" xfId="0" applyNumberFormat="1" applyFont="1" applyFill="1" applyBorder="1" applyAlignment="1">
      <alignment vertical="center" wrapText="1"/>
    </xf>
    <xf numFmtId="164" fontId="7" fillId="3" borderId="13" xfId="0" applyNumberFormat="1" applyFont="1" applyFill="1" applyBorder="1" applyAlignment="1">
      <alignment vertical="center" wrapText="1"/>
    </xf>
    <xf numFmtId="0" fontId="9" fillId="3" borderId="12" xfId="0" applyFont="1" applyFill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textRotation="90" wrapText="1"/>
    </xf>
    <xf numFmtId="0" fontId="3" fillId="0" borderId="5" xfId="0" applyFont="1" applyBorder="1"/>
    <xf numFmtId="0" fontId="5" fillId="0" borderId="6" xfId="0" applyFont="1" applyBorder="1" applyAlignment="1">
      <alignment horizontal="center" vertical="center" wrapText="1"/>
    </xf>
    <xf numFmtId="0" fontId="3" fillId="0" borderId="8" xfId="0" applyFont="1" applyBorder="1"/>
    <xf numFmtId="1" fontId="2" fillId="3" borderId="9" xfId="0" applyNumberFormat="1" applyFont="1" applyFill="1" applyBorder="1" applyAlignment="1">
      <alignment horizontal="center" vertical="center" textRotation="90" wrapText="1"/>
    </xf>
    <xf numFmtId="0" fontId="3" fillId="0" borderId="10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</xdr:row>
      <xdr:rowOff>85725</xdr:rowOff>
    </xdr:from>
    <xdr:ext cx="266700" cy="381000"/>
    <xdr:sp macro="" textlink="">
      <xdr:nvSpPr>
        <xdr:cNvPr id="3" name="Shape 3"/>
        <xdr:cNvSpPr/>
      </xdr:nvSpPr>
      <xdr:spPr>
        <a:xfrm>
          <a:off x="5217413" y="3594263"/>
          <a:ext cx="257175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4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2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5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6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7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8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9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10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1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12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3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14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5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16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7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18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9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20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21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22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23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24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25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26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27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28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29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30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31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32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33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34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35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36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37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38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39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40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41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42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43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44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45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46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47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48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49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50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51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52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53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54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55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56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57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58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59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60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61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62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63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64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65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66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67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68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69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70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71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72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73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74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75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76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77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78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79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80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81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82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83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57175" cy="381000"/>
    <xdr:sp macro="" textlink="">
      <xdr:nvSpPr>
        <xdr:cNvPr id="84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66700" cy="381000"/>
    <xdr:sp macro="" textlink="">
      <xdr:nvSpPr>
        <xdr:cNvPr id="85" name="Shape 3"/>
        <xdr:cNvSpPr/>
      </xdr:nvSpPr>
      <xdr:spPr>
        <a:xfrm>
          <a:off x="5217413" y="3594263"/>
          <a:ext cx="257175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66700" cy="381000"/>
    <xdr:sp macro="" textlink="">
      <xdr:nvSpPr>
        <xdr:cNvPr id="86" name="Shape 3"/>
        <xdr:cNvSpPr/>
      </xdr:nvSpPr>
      <xdr:spPr>
        <a:xfrm>
          <a:off x="5217413" y="3594263"/>
          <a:ext cx="257175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66700" cy="381000"/>
    <xdr:sp macro="" textlink="">
      <xdr:nvSpPr>
        <xdr:cNvPr id="87" name="Shape 3"/>
        <xdr:cNvSpPr/>
      </xdr:nvSpPr>
      <xdr:spPr>
        <a:xfrm>
          <a:off x="5217413" y="3594263"/>
          <a:ext cx="257175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66700" cy="381000"/>
    <xdr:sp macro="" textlink="">
      <xdr:nvSpPr>
        <xdr:cNvPr id="88" name="Shape 3"/>
        <xdr:cNvSpPr/>
      </xdr:nvSpPr>
      <xdr:spPr>
        <a:xfrm>
          <a:off x="5217413" y="3594263"/>
          <a:ext cx="257175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66700" cy="381000"/>
    <xdr:sp macro="" textlink="">
      <xdr:nvSpPr>
        <xdr:cNvPr id="89" name="Shape 3"/>
        <xdr:cNvSpPr/>
      </xdr:nvSpPr>
      <xdr:spPr>
        <a:xfrm>
          <a:off x="5217413" y="3594263"/>
          <a:ext cx="257175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90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91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92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93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94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95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96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97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98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99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00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01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02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03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04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05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06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07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08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09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10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11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12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13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14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15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16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17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18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19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20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21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22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23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24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25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26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27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28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29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57175" cy="381000"/>
    <xdr:sp macro="" textlink="">
      <xdr:nvSpPr>
        <xdr:cNvPr id="130" name="Shape 4"/>
        <xdr:cNvSpPr/>
      </xdr:nvSpPr>
      <xdr:spPr>
        <a:xfrm>
          <a:off x="5222175" y="3594263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66700" cy="381000"/>
    <xdr:sp macro="" textlink="">
      <xdr:nvSpPr>
        <xdr:cNvPr id="131" name="Shape 3"/>
        <xdr:cNvSpPr/>
      </xdr:nvSpPr>
      <xdr:spPr>
        <a:xfrm>
          <a:off x="5217413" y="3594263"/>
          <a:ext cx="257175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66700" cy="381000"/>
    <xdr:sp macro="" textlink="">
      <xdr:nvSpPr>
        <xdr:cNvPr id="132" name="Shape 3"/>
        <xdr:cNvSpPr/>
      </xdr:nvSpPr>
      <xdr:spPr>
        <a:xfrm>
          <a:off x="5217413" y="3594263"/>
          <a:ext cx="257175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66700" cy="381000"/>
    <xdr:sp macro="" textlink="">
      <xdr:nvSpPr>
        <xdr:cNvPr id="133" name="Shape 3"/>
        <xdr:cNvSpPr/>
      </xdr:nvSpPr>
      <xdr:spPr>
        <a:xfrm>
          <a:off x="5217413" y="3594263"/>
          <a:ext cx="257175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66700" cy="381000"/>
    <xdr:sp macro="" textlink="">
      <xdr:nvSpPr>
        <xdr:cNvPr id="134" name="Shape 3"/>
        <xdr:cNvSpPr/>
      </xdr:nvSpPr>
      <xdr:spPr>
        <a:xfrm>
          <a:off x="5217413" y="3594263"/>
          <a:ext cx="257175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66700" cy="381000"/>
    <xdr:sp macro="" textlink="">
      <xdr:nvSpPr>
        <xdr:cNvPr id="135" name="Shape 3"/>
        <xdr:cNvSpPr/>
      </xdr:nvSpPr>
      <xdr:spPr>
        <a:xfrm>
          <a:off x="5217413" y="3594263"/>
          <a:ext cx="257175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66700" cy="381000"/>
    <xdr:sp macro="" textlink="">
      <xdr:nvSpPr>
        <xdr:cNvPr id="136" name="Shape 3"/>
        <xdr:cNvSpPr/>
      </xdr:nvSpPr>
      <xdr:spPr>
        <a:xfrm>
          <a:off x="5217413" y="3594263"/>
          <a:ext cx="257175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66700" cy="381000"/>
    <xdr:sp macro="" textlink="">
      <xdr:nvSpPr>
        <xdr:cNvPr id="137" name="Shape 3"/>
        <xdr:cNvSpPr/>
      </xdr:nvSpPr>
      <xdr:spPr>
        <a:xfrm>
          <a:off x="5217413" y="3594263"/>
          <a:ext cx="257175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66700" cy="381000"/>
    <xdr:sp macro="" textlink="">
      <xdr:nvSpPr>
        <xdr:cNvPr id="138" name="Shape 3"/>
        <xdr:cNvSpPr/>
      </xdr:nvSpPr>
      <xdr:spPr>
        <a:xfrm>
          <a:off x="5217413" y="3594263"/>
          <a:ext cx="257175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66700" cy="381000"/>
    <xdr:sp macro="" textlink="">
      <xdr:nvSpPr>
        <xdr:cNvPr id="139" name="Shape 3"/>
        <xdr:cNvSpPr/>
      </xdr:nvSpPr>
      <xdr:spPr>
        <a:xfrm>
          <a:off x="5217413" y="3594263"/>
          <a:ext cx="257175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66700" cy="381000"/>
    <xdr:sp macro="" textlink="">
      <xdr:nvSpPr>
        <xdr:cNvPr id="140" name="Shape 3"/>
        <xdr:cNvSpPr/>
      </xdr:nvSpPr>
      <xdr:spPr>
        <a:xfrm>
          <a:off x="5217413" y="3594263"/>
          <a:ext cx="257175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66700" cy="381000"/>
    <xdr:sp macro="" textlink="">
      <xdr:nvSpPr>
        <xdr:cNvPr id="141" name="Shape 3"/>
        <xdr:cNvSpPr/>
      </xdr:nvSpPr>
      <xdr:spPr>
        <a:xfrm>
          <a:off x="5217413" y="3594263"/>
          <a:ext cx="257175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66700" cy="381000"/>
    <xdr:sp macro="" textlink="">
      <xdr:nvSpPr>
        <xdr:cNvPr id="142" name="Shape 3"/>
        <xdr:cNvSpPr/>
      </xdr:nvSpPr>
      <xdr:spPr>
        <a:xfrm>
          <a:off x="5217413" y="3594263"/>
          <a:ext cx="257175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66700" cy="381000"/>
    <xdr:sp macro="" textlink="">
      <xdr:nvSpPr>
        <xdr:cNvPr id="143" name="Shape 3"/>
        <xdr:cNvSpPr/>
      </xdr:nvSpPr>
      <xdr:spPr>
        <a:xfrm>
          <a:off x="5217413" y="3594263"/>
          <a:ext cx="257175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66700" cy="381000"/>
    <xdr:sp macro="" textlink="">
      <xdr:nvSpPr>
        <xdr:cNvPr id="144" name="Shape 5"/>
        <xdr:cNvSpPr/>
      </xdr:nvSpPr>
      <xdr:spPr>
        <a:xfrm>
          <a:off x="5217413" y="3594263"/>
          <a:ext cx="257175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66700" cy="381000"/>
    <xdr:sp macro="" textlink="">
      <xdr:nvSpPr>
        <xdr:cNvPr id="145" name="Shape 5"/>
        <xdr:cNvSpPr/>
      </xdr:nvSpPr>
      <xdr:spPr>
        <a:xfrm>
          <a:off x="5217413" y="3594263"/>
          <a:ext cx="257175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66700" cy="381000"/>
    <xdr:sp macro="" textlink="">
      <xdr:nvSpPr>
        <xdr:cNvPr id="146" name="Shape 5"/>
        <xdr:cNvSpPr/>
      </xdr:nvSpPr>
      <xdr:spPr>
        <a:xfrm>
          <a:off x="5217413" y="3594263"/>
          <a:ext cx="257175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66700" cy="381000"/>
    <xdr:sp macro="" textlink="">
      <xdr:nvSpPr>
        <xdr:cNvPr id="147" name="Shape 5"/>
        <xdr:cNvSpPr/>
      </xdr:nvSpPr>
      <xdr:spPr>
        <a:xfrm>
          <a:off x="5217413" y="3594263"/>
          <a:ext cx="257175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66700" cy="381000"/>
    <xdr:sp macro="" textlink="">
      <xdr:nvSpPr>
        <xdr:cNvPr id="148" name="Shape 5"/>
        <xdr:cNvSpPr/>
      </xdr:nvSpPr>
      <xdr:spPr>
        <a:xfrm>
          <a:off x="5217413" y="3594263"/>
          <a:ext cx="257175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66700" cy="381000"/>
    <xdr:sp macro="" textlink="">
      <xdr:nvSpPr>
        <xdr:cNvPr id="149" name="Shape 5"/>
        <xdr:cNvSpPr/>
      </xdr:nvSpPr>
      <xdr:spPr>
        <a:xfrm>
          <a:off x="5217413" y="3594263"/>
          <a:ext cx="257175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66700" cy="381000"/>
    <xdr:sp macro="" textlink="">
      <xdr:nvSpPr>
        <xdr:cNvPr id="150" name="Shape 5"/>
        <xdr:cNvSpPr/>
      </xdr:nvSpPr>
      <xdr:spPr>
        <a:xfrm>
          <a:off x="5217413" y="3594263"/>
          <a:ext cx="257175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66700" cy="381000"/>
    <xdr:sp macro="" textlink="">
      <xdr:nvSpPr>
        <xdr:cNvPr id="151" name="Shape 5"/>
        <xdr:cNvSpPr/>
      </xdr:nvSpPr>
      <xdr:spPr>
        <a:xfrm>
          <a:off x="5217413" y="3594263"/>
          <a:ext cx="257175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</xdr:row>
      <xdr:rowOff>85725</xdr:rowOff>
    </xdr:from>
    <xdr:ext cx="266700" cy="381000"/>
    <xdr:sp macro="" textlink="">
      <xdr:nvSpPr>
        <xdr:cNvPr id="152" name="Shape 5"/>
        <xdr:cNvSpPr/>
      </xdr:nvSpPr>
      <xdr:spPr>
        <a:xfrm>
          <a:off x="5217413" y="3594263"/>
          <a:ext cx="257175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3</xdr:row>
      <xdr:rowOff>85725</xdr:rowOff>
    </xdr:from>
    <xdr:ext cx="266700" cy="381000"/>
    <xdr:sp macro="" textlink="">
      <xdr:nvSpPr>
        <xdr:cNvPr id="153" name="Shape 5"/>
        <xdr:cNvSpPr/>
      </xdr:nvSpPr>
      <xdr:spPr>
        <a:xfrm>
          <a:off x="5217413" y="3594263"/>
          <a:ext cx="257175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7"/>
  <sheetViews>
    <sheetView tabSelected="1" zoomScaleNormal="100" workbookViewId="0">
      <pane ySplit="2160" topLeftCell="A5" activePane="bottomLeft"/>
      <selection activeCell="C1" sqref="C1"/>
      <selection pane="bottomLeft" activeCell="N7" sqref="N7"/>
    </sheetView>
  </sheetViews>
  <sheetFormatPr defaultColWidth="11.21875" defaultRowHeight="15" customHeight="1"/>
  <cols>
    <col min="1" max="1" width="5.109375" customWidth="1"/>
    <col min="2" max="2" width="10" customWidth="1"/>
    <col min="3" max="3" width="4.88671875" customWidth="1"/>
    <col min="4" max="4" width="4.6640625" customWidth="1"/>
    <col min="5" max="5" width="8.33203125" customWidth="1"/>
    <col min="6" max="6" width="5" customWidth="1"/>
    <col min="7" max="7" width="5.109375" customWidth="1"/>
    <col min="8" max="8" width="7.6640625" customWidth="1"/>
    <col min="9" max="9" width="4.44140625" customWidth="1"/>
    <col min="10" max="10" width="4.33203125" customWidth="1"/>
    <col min="11" max="11" width="7.6640625" customWidth="1"/>
    <col min="12" max="12" width="4.77734375" customWidth="1"/>
    <col min="13" max="13" width="5.33203125" customWidth="1"/>
    <col min="14" max="14" width="7.33203125" customWidth="1"/>
    <col min="15" max="15" width="4.77734375" customWidth="1"/>
    <col min="16" max="16" width="4.5546875" customWidth="1"/>
    <col min="17" max="17" width="8.44140625" customWidth="1"/>
    <col min="18" max="19" width="5.109375" customWidth="1"/>
    <col min="20" max="20" width="8.5546875" customWidth="1"/>
  </cols>
  <sheetData>
    <row r="1" spans="1:20" ht="27" customHeight="1">
      <c r="A1" s="25" t="s">
        <v>0</v>
      </c>
      <c r="B1" s="26" t="s">
        <v>1</v>
      </c>
      <c r="C1" s="27" t="s">
        <v>2</v>
      </c>
      <c r="D1" s="28"/>
      <c r="E1" s="28"/>
      <c r="F1" s="28"/>
      <c r="G1" s="28"/>
      <c r="H1" s="29"/>
      <c r="I1" s="30" t="s">
        <v>3</v>
      </c>
      <c r="J1" s="28"/>
      <c r="K1" s="28"/>
      <c r="L1" s="28"/>
      <c r="M1" s="28"/>
      <c r="N1" s="29"/>
      <c r="O1" s="27" t="s">
        <v>4</v>
      </c>
      <c r="P1" s="28"/>
      <c r="Q1" s="28"/>
      <c r="R1" s="28"/>
      <c r="S1" s="28"/>
      <c r="T1" s="29"/>
    </row>
    <row r="2" spans="1:20" ht="21" customHeight="1">
      <c r="A2" s="20"/>
      <c r="B2" s="20"/>
      <c r="C2" s="31" t="s">
        <v>5</v>
      </c>
      <c r="D2" s="32"/>
      <c r="E2" s="22"/>
      <c r="F2" s="31" t="s">
        <v>6</v>
      </c>
      <c r="G2" s="32"/>
      <c r="H2" s="22"/>
      <c r="I2" s="31" t="s">
        <v>5</v>
      </c>
      <c r="J2" s="32"/>
      <c r="K2" s="22"/>
      <c r="L2" s="31" t="s">
        <v>6</v>
      </c>
      <c r="M2" s="32"/>
      <c r="N2" s="22"/>
      <c r="O2" s="31" t="s">
        <v>5</v>
      </c>
      <c r="P2" s="32"/>
      <c r="Q2" s="22"/>
      <c r="R2" s="31" t="s">
        <v>6</v>
      </c>
      <c r="S2" s="32"/>
      <c r="T2" s="22"/>
    </row>
    <row r="3" spans="1:20" ht="43.5" customHeight="1">
      <c r="A3" s="20"/>
      <c r="B3" s="20"/>
      <c r="C3" s="19" t="s">
        <v>7</v>
      </c>
      <c r="D3" s="21" t="s">
        <v>8</v>
      </c>
      <c r="E3" s="22"/>
      <c r="F3" s="23" t="s">
        <v>9</v>
      </c>
      <c r="G3" s="21" t="s">
        <v>10</v>
      </c>
      <c r="H3" s="22"/>
      <c r="I3" s="19" t="s">
        <v>7</v>
      </c>
      <c r="J3" s="21" t="s">
        <v>8</v>
      </c>
      <c r="K3" s="22"/>
      <c r="L3" s="23" t="s">
        <v>9</v>
      </c>
      <c r="M3" s="21" t="s">
        <v>10</v>
      </c>
      <c r="N3" s="22"/>
      <c r="O3" s="19" t="s">
        <v>7</v>
      </c>
      <c r="P3" s="21" t="s">
        <v>8</v>
      </c>
      <c r="Q3" s="22"/>
      <c r="R3" s="23" t="s">
        <v>9</v>
      </c>
      <c r="S3" s="21" t="s">
        <v>10</v>
      </c>
      <c r="T3" s="22"/>
    </row>
    <row r="4" spans="1:20" ht="34.5" customHeight="1">
      <c r="A4" s="20"/>
      <c r="B4" s="20"/>
      <c r="C4" s="20"/>
      <c r="D4" s="1" t="s">
        <v>11</v>
      </c>
      <c r="E4" s="2" t="s">
        <v>12</v>
      </c>
      <c r="F4" s="24"/>
      <c r="G4" s="1" t="s">
        <v>11</v>
      </c>
      <c r="H4" s="2" t="s">
        <v>12</v>
      </c>
      <c r="I4" s="20"/>
      <c r="J4" s="1" t="s">
        <v>11</v>
      </c>
      <c r="K4" s="2" t="s">
        <v>12</v>
      </c>
      <c r="L4" s="24"/>
      <c r="M4" s="1" t="s">
        <v>11</v>
      </c>
      <c r="N4" s="2" t="s">
        <v>12</v>
      </c>
      <c r="O4" s="20"/>
      <c r="P4" s="1" t="s">
        <v>11</v>
      </c>
      <c r="Q4" s="2" t="s">
        <v>12</v>
      </c>
      <c r="R4" s="24"/>
      <c r="S4" s="1" t="s">
        <v>11</v>
      </c>
      <c r="T4" s="2" t="s">
        <v>12</v>
      </c>
    </row>
    <row r="5" spans="1:20" ht="19.5" customHeight="1">
      <c r="A5" s="3">
        <v>1</v>
      </c>
      <c r="B5" s="4" t="s">
        <v>65</v>
      </c>
      <c r="C5" s="5">
        <v>20</v>
      </c>
      <c r="D5" s="5">
        <f>11</f>
        <v>11</v>
      </c>
      <c r="E5" s="6">
        <f t="shared" ref="E5:E36" si="0">D5/(C5-D5)</f>
        <v>1.2222222222222223</v>
      </c>
      <c r="F5" s="5">
        <v>42</v>
      </c>
      <c r="G5" s="5">
        <v>-9</v>
      </c>
      <c r="H5" s="6">
        <f t="shared" ref="H5:H36" si="1">G5/(F5-G5)</f>
        <v>-0.17647058823529413</v>
      </c>
      <c r="I5" s="5">
        <v>1</v>
      </c>
      <c r="J5" s="5">
        <f>1</f>
        <v>1</v>
      </c>
      <c r="K5" s="6" t="e">
        <f t="shared" ref="K5:K36" si="2">J5/(I5-J5)</f>
        <v>#DIV/0!</v>
      </c>
      <c r="L5" s="5">
        <v>3</v>
      </c>
      <c r="M5" s="5">
        <v>-9</v>
      </c>
      <c r="N5" s="6">
        <f t="shared" ref="N5:N36" si="3">M5/(L5-M5)</f>
        <v>-0.75</v>
      </c>
      <c r="O5" s="5">
        <v>24</v>
      </c>
      <c r="P5" s="5">
        <f>13</f>
        <v>13</v>
      </c>
      <c r="Q5" s="6">
        <f t="shared" ref="Q5:Q36" si="4">P5/(O5-P5)</f>
        <v>1.1818181818181819</v>
      </c>
      <c r="R5" s="5">
        <v>47</v>
      </c>
      <c r="S5" s="5">
        <v>-2</v>
      </c>
      <c r="T5" s="6">
        <f t="shared" ref="T5:T36" si="5">S5/(R5-S5)</f>
        <v>-4.0816326530612242E-2</v>
      </c>
    </row>
    <row r="6" spans="1:20" ht="19.5" customHeight="1">
      <c r="A6" s="7">
        <v>2</v>
      </c>
      <c r="B6" s="13" t="s">
        <v>28</v>
      </c>
      <c r="C6" s="8">
        <v>7</v>
      </c>
      <c r="D6" s="8">
        <v>1</v>
      </c>
      <c r="E6" s="10">
        <f t="shared" si="0"/>
        <v>0.16666666666666666</v>
      </c>
      <c r="F6" s="8">
        <v>22</v>
      </c>
      <c r="G6" s="8">
        <v>-29</v>
      </c>
      <c r="H6" s="10">
        <f t="shared" si="1"/>
        <v>-0.56862745098039214</v>
      </c>
      <c r="I6" s="8">
        <v>5</v>
      </c>
      <c r="J6" s="8">
        <v>-1</v>
      </c>
      <c r="K6" s="10">
        <f t="shared" si="2"/>
        <v>-0.16666666666666666</v>
      </c>
      <c r="L6" s="8">
        <v>13</v>
      </c>
      <c r="M6" s="8">
        <v>-23</v>
      </c>
      <c r="N6" s="10">
        <f t="shared" si="3"/>
        <v>-0.63888888888888884</v>
      </c>
      <c r="O6" s="8">
        <v>6</v>
      </c>
      <c r="P6" s="8">
        <v>5</v>
      </c>
      <c r="Q6" s="10">
        <f t="shared" si="4"/>
        <v>5</v>
      </c>
      <c r="R6" s="8">
        <v>21</v>
      </c>
      <c r="S6" s="8">
        <v>-15</v>
      </c>
      <c r="T6" s="10">
        <f t="shared" si="5"/>
        <v>-0.41666666666666669</v>
      </c>
    </row>
    <row r="7" spans="1:20" ht="19.5" customHeight="1">
      <c r="A7" s="7">
        <v>3</v>
      </c>
      <c r="B7" s="13" t="s">
        <v>31</v>
      </c>
      <c r="C7" s="8">
        <v>1</v>
      </c>
      <c r="D7" s="9">
        <v>0</v>
      </c>
      <c r="E7" s="10">
        <f t="shared" si="0"/>
        <v>0</v>
      </c>
      <c r="F7" s="8">
        <v>7</v>
      </c>
      <c r="G7" s="9">
        <v>-6</v>
      </c>
      <c r="H7" s="10">
        <f t="shared" si="1"/>
        <v>-0.46153846153846156</v>
      </c>
      <c r="I7" s="8">
        <v>0</v>
      </c>
      <c r="J7" s="9">
        <v>-1</v>
      </c>
      <c r="K7" s="10">
        <f t="shared" si="2"/>
        <v>-1</v>
      </c>
      <c r="L7" s="8">
        <v>6</v>
      </c>
      <c r="M7" s="9">
        <v>-7</v>
      </c>
      <c r="N7" s="10">
        <f t="shared" si="3"/>
        <v>-0.53846153846153844</v>
      </c>
      <c r="O7" s="8">
        <v>2</v>
      </c>
      <c r="P7" s="9">
        <f>2</f>
        <v>2</v>
      </c>
      <c r="Q7" s="10" t="e">
        <f t="shared" si="4"/>
        <v>#DIV/0!</v>
      </c>
      <c r="R7" s="8">
        <v>7</v>
      </c>
      <c r="S7" s="8">
        <v>3</v>
      </c>
      <c r="T7" s="10">
        <f t="shared" si="5"/>
        <v>0.75</v>
      </c>
    </row>
    <row r="8" spans="1:20" ht="19.5" customHeight="1">
      <c r="A8" s="7">
        <v>4</v>
      </c>
      <c r="B8" s="13" t="s">
        <v>60</v>
      </c>
      <c r="C8" s="8">
        <v>10</v>
      </c>
      <c r="D8" s="8">
        <v>-9</v>
      </c>
      <c r="E8" s="10">
        <f t="shared" si="0"/>
        <v>-0.47368421052631576</v>
      </c>
      <c r="F8" s="8">
        <v>107</v>
      </c>
      <c r="G8" s="8">
        <v>13</v>
      </c>
      <c r="H8" s="10">
        <f t="shared" si="1"/>
        <v>0.13829787234042554</v>
      </c>
      <c r="I8" s="8">
        <v>5</v>
      </c>
      <c r="J8" s="8">
        <v>-15</v>
      </c>
      <c r="K8" s="10">
        <f t="shared" si="2"/>
        <v>-0.75</v>
      </c>
      <c r="L8" s="8">
        <v>38</v>
      </c>
      <c r="M8" s="8">
        <v>-42</v>
      </c>
      <c r="N8" s="10">
        <f t="shared" si="3"/>
        <v>-0.52500000000000002</v>
      </c>
      <c r="O8" s="8">
        <v>5</v>
      </c>
      <c r="P8" s="8">
        <v>-3</v>
      </c>
      <c r="Q8" s="10">
        <f t="shared" si="4"/>
        <v>-0.375</v>
      </c>
      <c r="R8" s="8">
        <v>107</v>
      </c>
      <c r="S8" s="8">
        <v>56</v>
      </c>
      <c r="T8" s="10">
        <f t="shared" si="5"/>
        <v>1.0980392156862746</v>
      </c>
    </row>
    <row r="9" spans="1:20" ht="19.5" customHeight="1">
      <c r="A9" s="7">
        <v>5</v>
      </c>
      <c r="B9" s="13" t="s">
        <v>43</v>
      </c>
      <c r="C9" s="8">
        <v>2</v>
      </c>
      <c r="D9" s="8">
        <v>-14</v>
      </c>
      <c r="E9" s="10">
        <f t="shared" si="0"/>
        <v>-0.875</v>
      </c>
      <c r="F9" s="8">
        <v>35</v>
      </c>
      <c r="G9" s="8">
        <v>-28</v>
      </c>
      <c r="H9" s="10">
        <f t="shared" si="1"/>
        <v>-0.44444444444444442</v>
      </c>
      <c r="I9" s="8">
        <v>1</v>
      </c>
      <c r="J9" s="8">
        <v>-11</v>
      </c>
      <c r="K9" s="10">
        <f t="shared" si="2"/>
        <v>-0.91666666666666663</v>
      </c>
      <c r="L9" s="8">
        <v>23</v>
      </c>
      <c r="M9" s="8">
        <v>-25</v>
      </c>
      <c r="N9" s="10">
        <f t="shared" si="3"/>
        <v>-0.52083333333333337</v>
      </c>
      <c r="O9" s="8">
        <v>1</v>
      </c>
      <c r="P9" s="8">
        <v>-5</v>
      </c>
      <c r="Q9" s="10">
        <f t="shared" si="4"/>
        <v>-0.83333333333333337</v>
      </c>
      <c r="R9" s="8">
        <v>28</v>
      </c>
      <c r="S9" s="8">
        <f>1</f>
        <v>1</v>
      </c>
      <c r="T9" s="10">
        <f t="shared" si="5"/>
        <v>3.7037037037037035E-2</v>
      </c>
    </row>
    <row r="10" spans="1:20" ht="19.5" customHeight="1">
      <c r="A10" s="7">
        <v>6</v>
      </c>
      <c r="B10" s="13" t="s">
        <v>72</v>
      </c>
      <c r="C10" s="8">
        <v>11</v>
      </c>
      <c r="D10" s="8">
        <v>-12</v>
      </c>
      <c r="E10" s="10">
        <f t="shared" si="0"/>
        <v>-0.52173913043478259</v>
      </c>
      <c r="F10" s="8">
        <v>76</v>
      </c>
      <c r="G10" s="8">
        <v>-54</v>
      </c>
      <c r="H10" s="10">
        <f t="shared" si="1"/>
        <v>-0.41538461538461541</v>
      </c>
      <c r="I10" s="8">
        <v>6</v>
      </c>
      <c r="J10" s="8">
        <v>-10</v>
      </c>
      <c r="K10" s="10">
        <f t="shared" si="2"/>
        <v>-0.625</v>
      </c>
      <c r="L10" s="8">
        <v>46</v>
      </c>
      <c r="M10" s="8">
        <v>-47</v>
      </c>
      <c r="N10" s="10">
        <f t="shared" si="3"/>
        <v>-0.5053763440860215</v>
      </c>
      <c r="O10" s="8">
        <v>12</v>
      </c>
      <c r="P10" s="8">
        <v>5</v>
      </c>
      <c r="Q10" s="10">
        <f t="shared" si="4"/>
        <v>0.7142857142857143</v>
      </c>
      <c r="R10" s="8">
        <v>54</v>
      </c>
      <c r="S10" s="8">
        <v>-12</v>
      </c>
      <c r="T10" s="10">
        <f t="shared" si="5"/>
        <v>-0.18181818181818182</v>
      </c>
    </row>
    <row r="11" spans="1:20" ht="19.5" customHeight="1">
      <c r="A11" s="7">
        <v>7</v>
      </c>
      <c r="B11" s="13" t="s">
        <v>38</v>
      </c>
      <c r="C11" s="8">
        <v>43</v>
      </c>
      <c r="D11" s="8">
        <v>-25</v>
      </c>
      <c r="E11" s="10">
        <f t="shared" si="0"/>
        <v>-0.36764705882352944</v>
      </c>
      <c r="F11" s="8">
        <v>261</v>
      </c>
      <c r="G11" s="8">
        <v>-147</v>
      </c>
      <c r="H11" s="10">
        <f t="shared" si="1"/>
        <v>-0.36029411764705882</v>
      </c>
      <c r="I11" s="8">
        <v>24</v>
      </c>
      <c r="J11" s="8">
        <v>-12</v>
      </c>
      <c r="K11" s="10">
        <f t="shared" si="2"/>
        <v>-0.33333333333333331</v>
      </c>
      <c r="L11" s="8">
        <v>122</v>
      </c>
      <c r="M11" s="8">
        <v>-101</v>
      </c>
      <c r="N11" s="10">
        <f t="shared" si="3"/>
        <v>-0.452914798206278</v>
      </c>
      <c r="O11" s="8">
        <v>33</v>
      </c>
      <c r="P11" s="8">
        <v>-13</v>
      </c>
      <c r="Q11" s="10">
        <f t="shared" si="4"/>
        <v>-0.28260869565217389</v>
      </c>
      <c r="R11" s="8">
        <v>224</v>
      </c>
      <c r="S11" s="8">
        <v>-18</v>
      </c>
      <c r="T11" s="10">
        <f t="shared" si="5"/>
        <v>-7.43801652892562E-2</v>
      </c>
    </row>
    <row r="12" spans="1:20" ht="19.5" customHeight="1">
      <c r="A12" s="7">
        <v>8</v>
      </c>
      <c r="B12" s="13" t="s">
        <v>54</v>
      </c>
      <c r="C12" s="8">
        <v>7</v>
      </c>
      <c r="D12" s="8">
        <v>-3</v>
      </c>
      <c r="E12" s="10">
        <f t="shared" si="0"/>
        <v>-0.3</v>
      </c>
      <c r="F12" s="8">
        <v>40</v>
      </c>
      <c r="G12" s="8">
        <v>-9</v>
      </c>
      <c r="H12" s="10">
        <f t="shared" si="1"/>
        <v>-0.18367346938775511</v>
      </c>
      <c r="I12" s="8">
        <v>1</v>
      </c>
      <c r="J12" s="8">
        <v>-3</v>
      </c>
      <c r="K12" s="10">
        <f t="shared" si="2"/>
        <v>-0.75</v>
      </c>
      <c r="L12" s="8">
        <v>11</v>
      </c>
      <c r="M12" s="8">
        <v>-8</v>
      </c>
      <c r="N12" s="10">
        <f t="shared" si="3"/>
        <v>-0.42105263157894735</v>
      </c>
      <c r="O12" s="8">
        <v>7</v>
      </c>
      <c r="P12" s="8">
        <v>-11</v>
      </c>
      <c r="Q12" s="10">
        <f t="shared" si="4"/>
        <v>-0.61111111111111116</v>
      </c>
      <c r="R12" s="8">
        <v>39</v>
      </c>
      <c r="S12" s="8">
        <v>-7</v>
      </c>
      <c r="T12" s="10">
        <f t="shared" si="5"/>
        <v>-0.15217391304347827</v>
      </c>
    </row>
    <row r="13" spans="1:20" ht="19.5" customHeight="1">
      <c r="A13" s="7">
        <v>9</v>
      </c>
      <c r="B13" s="13" t="s">
        <v>64</v>
      </c>
      <c r="C13" s="8">
        <v>30</v>
      </c>
      <c r="D13" s="8">
        <v>-1</v>
      </c>
      <c r="E13" s="10">
        <f t="shared" si="0"/>
        <v>-3.2258064516129031E-2</v>
      </c>
      <c r="F13" s="8">
        <v>140</v>
      </c>
      <c r="G13" s="8">
        <v>-93</v>
      </c>
      <c r="H13" s="10">
        <f t="shared" si="1"/>
        <v>-0.39914163090128757</v>
      </c>
      <c r="I13" s="8">
        <v>25</v>
      </c>
      <c r="J13" s="8">
        <v>3</v>
      </c>
      <c r="K13" s="10">
        <f t="shared" si="2"/>
        <v>0.13636363636363635</v>
      </c>
      <c r="L13" s="8">
        <v>102</v>
      </c>
      <c r="M13" s="8">
        <v>-65</v>
      </c>
      <c r="N13" s="10">
        <f t="shared" si="3"/>
        <v>-0.38922155688622756</v>
      </c>
      <c r="O13" s="8">
        <v>6</v>
      </c>
      <c r="P13" s="8">
        <v>-10</v>
      </c>
      <c r="Q13" s="10">
        <f t="shared" si="4"/>
        <v>-0.625</v>
      </c>
      <c r="R13" s="8">
        <v>71</v>
      </c>
      <c r="S13" s="8">
        <v>-35</v>
      </c>
      <c r="T13" s="10">
        <f t="shared" si="5"/>
        <v>-0.330188679245283</v>
      </c>
    </row>
    <row r="14" spans="1:20" ht="19.5" customHeight="1">
      <c r="A14" s="7">
        <v>10</v>
      </c>
      <c r="B14" s="13" t="s">
        <v>14</v>
      </c>
      <c r="C14" s="8">
        <v>50</v>
      </c>
      <c r="D14" s="8">
        <v>-18</v>
      </c>
      <c r="E14" s="10">
        <f t="shared" si="0"/>
        <v>-0.26470588235294118</v>
      </c>
      <c r="F14" s="8">
        <v>234</v>
      </c>
      <c r="G14" s="8">
        <v>-97</v>
      </c>
      <c r="H14" s="10">
        <f t="shared" si="1"/>
        <v>-0.29305135951661632</v>
      </c>
      <c r="I14" s="8">
        <v>21</v>
      </c>
      <c r="J14" s="8">
        <v>-11</v>
      </c>
      <c r="K14" s="10">
        <f t="shared" si="2"/>
        <v>-0.34375</v>
      </c>
      <c r="L14" s="8">
        <v>110</v>
      </c>
      <c r="M14" s="8">
        <v>-54</v>
      </c>
      <c r="N14" s="10">
        <f t="shared" si="3"/>
        <v>-0.32926829268292684</v>
      </c>
      <c r="O14" s="8">
        <v>51</v>
      </c>
      <c r="P14" s="8">
        <v>-5</v>
      </c>
      <c r="Q14" s="10">
        <f t="shared" si="4"/>
        <v>-8.9285714285714288E-2</v>
      </c>
      <c r="R14" s="8">
        <v>201</v>
      </c>
      <c r="S14" s="8">
        <v>-58</v>
      </c>
      <c r="T14" s="10">
        <f t="shared" si="5"/>
        <v>-0.22393822393822393</v>
      </c>
    </row>
    <row r="15" spans="1:20" ht="19.5" customHeight="1">
      <c r="A15" s="7">
        <v>11</v>
      </c>
      <c r="B15" s="13" t="s">
        <v>21</v>
      </c>
      <c r="C15" s="8">
        <v>13</v>
      </c>
      <c r="D15" s="8">
        <v>-8</v>
      </c>
      <c r="E15" s="10">
        <f t="shared" si="0"/>
        <v>-0.38095238095238093</v>
      </c>
      <c r="F15" s="8">
        <v>57</v>
      </c>
      <c r="G15" s="8">
        <v>-24</v>
      </c>
      <c r="H15" s="10">
        <f t="shared" si="1"/>
        <v>-0.29629629629629628</v>
      </c>
      <c r="I15" s="8">
        <v>11</v>
      </c>
      <c r="J15" s="8">
        <v>-11</v>
      </c>
      <c r="K15" s="10">
        <f t="shared" si="2"/>
        <v>-0.5</v>
      </c>
      <c r="L15" s="8">
        <v>51</v>
      </c>
      <c r="M15" s="8">
        <v>-25</v>
      </c>
      <c r="N15" s="10">
        <f t="shared" si="3"/>
        <v>-0.32894736842105265</v>
      </c>
      <c r="O15" s="8">
        <v>2</v>
      </c>
      <c r="P15" s="8">
        <v>-1</v>
      </c>
      <c r="Q15" s="10">
        <f t="shared" si="4"/>
        <v>-0.33333333333333331</v>
      </c>
      <c r="R15" s="8">
        <v>10</v>
      </c>
      <c r="S15" s="8">
        <v>-8</v>
      </c>
      <c r="T15" s="10">
        <f t="shared" si="5"/>
        <v>-0.44444444444444442</v>
      </c>
    </row>
    <row r="16" spans="1:20" ht="21.75" customHeight="1">
      <c r="A16" s="7">
        <v>12</v>
      </c>
      <c r="B16" s="13" t="s">
        <v>22</v>
      </c>
      <c r="C16" s="8">
        <v>9</v>
      </c>
      <c r="D16" s="8">
        <v>1</v>
      </c>
      <c r="E16" s="10">
        <f t="shared" si="0"/>
        <v>0.125</v>
      </c>
      <c r="F16" s="8">
        <v>61</v>
      </c>
      <c r="G16" s="8">
        <v>-8</v>
      </c>
      <c r="H16" s="10">
        <f t="shared" si="1"/>
        <v>-0.11594202898550725</v>
      </c>
      <c r="I16" s="8">
        <v>8</v>
      </c>
      <c r="J16" s="8">
        <v>0</v>
      </c>
      <c r="K16" s="10">
        <f t="shared" si="2"/>
        <v>0</v>
      </c>
      <c r="L16" s="8">
        <v>44</v>
      </c>
      <c r="M16" s="8">
        <v>-20</v>
      </c>
      <c r="N16" s="10">
        <f t="shared" si="3"/>
        <v>-0.3125</v>
      </c>
      <c r="O16" s="8">
        <v>1</v>
      </c>
      <c r="P16" s="8">
        <v>-3</v>
      </c>
      <c r="Q16" s="10">
        <f t="shared" si="4"/>
        <v>-0.75</v>
      </c>
      <c r="R16" s="8">
        <v>41</v>
      </c>
      <c r="S16" s="8">
        <v>12</v>
      </c>
      <c r="T16" s="10">
        <f t="shared" si="5"/>
        <v>0.41379310344827586</v>
      </c>
    </row>
    <row r="17" spans="1:20" ht="16.5">
      <c r="A17" s="7">
        <v>13</v>
      </c>
      <c r="B17" s="13" t="s">
        <v>61</v>
      </c>
      <c r="C17" s="8">
        <v>10</v>
      </c>
      <c r="D17" s="8">
        <v>-14</v>
      </c>
      <c r="E17" s="10">
        <f t="shared" si="0"/>
        <v>-0.58333333333333337</v>
      </c>
      <c r="F17" s="8">
        <v>75</v>
      </c>
      <c r="G17" s="8">
        <v>-15</v>
      </c>
      <c r="H17" s="10">
        <f t="shared" si="1"/>
        <v>-0.16666666666666666</v>
      </c>
      <c r="I17" s="8">
        <v>6</v>
      </c>
      <c r="J17" s="8">
        <v>-4</v>
      </c>
      <c r="K17" s="10">
        <f t="shared" si="2"/>
        <v>-0.4</v>
      </c>
      <c r="L17" s="8">
        <v>36</v>
      </c>
      <c r="M17" s="8">
        <v>-16</v>
      </c>
      <c r="N17" s="10">
        <f t="shared" si="3"/>
        <v>-0.30769230769230771</v>
      </c>
      <c r="O17" s="8">
        <v>8</v>
      </c>
      <c r="P17" s="8">
        <v>-7</v>
      </c>
      <c r="Q17" s="10">
        <f t="shared" si="4"/>
        <v>-0.46666666666666667</v>
      </c>
      <c r="R17" s="8">
        <v>66</v>
      </c>
      <c r="S17" s="8">
        <v>-5</v>
      </c>
      <c r="T17" s="10">
        <f t="shared" si="5"/>
        <v>-7.0422535211267609E-2</v>
      </c>
    </row>
    <row r="18" spans="1:20" ht="19.5" customHeight="1">
      <c r="A18" s="7">
        <v>14</v>
      </c>
      <c r="B18" s="13" t="s">
        <v>18</v>
      </c>
      <c r="C18" s="8">
        <v>3</v>
      </c>
      <c r="D18" s="8">
        <v>0</v>
      </c>
      <c r="E18" s="10">
        <f t="shared" si="0"/>
        <v>0</v>
      </c>
      <c r="F18" s="8">
        <v>13</v>
      </c>
      <c r="G18" s="8">
        <v>-8</v>
      </c>
      <c r="H18" s="10">
        <f t="shared" si="1"/>
        <v>-0.38095238095238093</v>
      </c>
      <c r="I18" s="8">
        <v>0</v>
      </c>
      <c r="J18" s="8">
        <v>-3</v>
      </c>
      <c r="K18" s="10">
        <f t="shared" si="2"/>
        <v>-1</v>
      </c>
      <c r="L18" s="8">
        <v>7</v>
      </c>
      <c r="M18" s="8">
        <v>-3</v>
      </c>
      <c r="N18" s="10">
        <f t="shared" si="3"/>
        <v>-0.3</v>
      </c>
      <c r="O18" s="8">
        <v>6</v>
      </c>
      <c r="P18" s="8">
        <f>5</f>
        <v>5</v>
      </c>
      <c r="Q18" s="10">
        <f t="shared" si="4"/>
        <v>5</v>
      </c>
      <c r="R18" s="8">
        <v>20</v>
      </c>
      <c r="S18" s="8">
        <v>-3</v>
      </c>
      <c r="T18" s="10">
        <f t="shared" si="5"/>
        <v>-0.13043478260869565</v>
      </c>
    </row>
    <row r="19" spans="1:20" ht="19.5" customHeight="1">
      <c r="A19" s="7">
        <v>15</v>
      </c>
      <c r="B19" s="13" t="s">
        <v>75</v>
      </c>
      <c r="C19" s="8">
        <v>9</v>
      </c>
      <c r="D19" s="8">
        <v>-4</v>
      </c>
      <c r="E19" s="10">
        <f t="shared" si="0"/>
        <v>-0.30769230769230771</v>
      </c>
      <c r="F19" s="8">
        <v>40</v>
      </c>
      <c r="G19" s="8">
        <v>-10</v>
      </c>
      <c r="H19" s="10">
        <f t="shared" si="1"/>
        <v>-0.2</v>
      </c>
      <c r="I19" s="8">
        <v>0</v>
      </c>
      <c r="J19" s="8">
        <v>-7</v>
      </c>
      <c r="K19" s="10">
        <f t="shared" si="2"/>
        <v>-1</v>
      </c>
      <c r="L19" s="8">
        <v>14</v>
      </c>
      <c r="M19" s="8">
        <v>-6</v>
      </c>
      <c r="N19" s="10">
        <f t="shared" si="3"/>
        <v>-0.3</v>
      </c>
      <c r="O19" s="8">
        <v>9</v>
      </c>
      <c r="P19" s="8">
        <v>-5</v>
      </c>
      <c r="Q19" s="10">
        <f t="shared" si="4"/>
        <v>-0.35714285714285715</v>
      </c>
      <c r="R19" s="8">
        <v>37</v>
      </c>
      <c r="S19" s="8">
        <v>-17</v>
      </c>
      <c r="T19" s="10">
        <f t="shared" si="5"/>
        <v>-0.31481481481481483</v>
      </c>
    </row>
    <row r="20" spans="1:20" ht="19.5" customHeight="1">
      <c r="A20" s="7">
        <v>16</v>
      </c>
      <c r="B20" s="13" t="s">
        <v>29</v>
      </c>
      <c r="C20" s="8">
        <v>7</v>
      </c>
      <c r="D20" s="8">
        <f>3</f>
        <v>3</v>
      </c>
      <c r="E20" s="10">
        <f t="shared" si="0"/>
        <v>0.75</v>
      </c>
      <c r="F20" s="8">
        <v>19</v>
      </c>
      <c r="G20" s="8">
        <v>-7</v>
      </c>
      <c r="H20" s="10">
        <f t="shared" si="1"/>
        <v>-0.26923076923076922</v>
      </c>
      <c r="I20" s="8">
        <v>8</v>
      </c>
      <c r="J20" s="8">
        <f>6</f>
        <v>6</v>
      </c>
      <c r="K20" s="10">
        <f t="shared" si="2"/>
        <v>3</v>
      </c>
      <c r="L20" s="8">
        <v>12</v>
      </c>
      <c r="M20" s="8">
        <v>-5</v>
      </c>
      <c r="N20" s="10">
        <f t="shared" si="3"/>
        <v>-0.29411764705882354</v>
      </c>
      <c r="O20" s="8">
        <v>2</v>
      </c>
      <c r="P20" s="8">
        <v>0</v>
      </c>
      <c r="Q20" s="10">
        <f t="shared" si="4"/>
        <v>0</v>
      </c>
      <c r="R20" s="8">
        <v>9</v>
      </c>
      <c r="S20" s="8">
        <v>-6</v>
      </c>
      <c r="T20" s="10">
        <f t="shared" si="5"/>
        <v>-0.4</v>
      </c>
    </row>
    <row r="21" spans="1:20" ht="19.5" customHeight="1">
      <c r="A21" s="7">
        <v>17</v>
      </c>
      <c r="B21" s="13" t="s">
        <v>59</v>
      </c>
      <c r="C21" s="8">
        <v>13</v>
      </c>
      <c r="D21" s="8">
        <f>1</f>
        <v>1</v>
      </c>
      <c r="E21" s="10">
        <f t="shared" si="0"/>
        <v>8.3333333333333329E-2</v>
      </c>
      <c r="F21" s="8">
        <v>49</v>
      </c>
      <c r="G21" s="8">
        <v>-3</v>
      </c>
      <c r="H21" s="10">
        <f t="shared" si="1"/>
        <v>-5.7692307692307696E-2</v>
      </c>
      <c r="I21" s="8">
        <v>6</v>
      </c>
      <c r="J21" s="8">
        <f>2</f>
        <v>2</v>
      </c>
      <c r="K21" s="10">
        <f t="shared" si="2"/>
        <v>0.5</v>
      </c>
      <c r="L21" s="8">
        <v>24</v>
      </c>
      <c r="M21" s="8">
        <v>-9</v>
      </c>
      <c r="N21" s="10">
        <f t="shared" si="3"/>
        <v>-0.27272727272727271</v>
      </c>
      <c r="O21" s="8">
        <v>9</v>
      </c>
      <c r="P21" s="8">
        <v>-3</v>
      </c>
      <c r="Q21" s="10">
        <f t="shared" si="4"/>
        <v>-0.25</v>
      </c>
      <c r="R21" s="8">
        <v>43</v>
      </c>
      <c r="S21" s="8">
        <v>0</v>
      </c>
      <c r="T21" s="10">
        <f t="shared" si="5"/>
        <v>0</v>
      </c>
    </row>
    <row r="22" spans="1:20" ht="19.5" customHeight="1">
      <c r="A22" s="7">
        <v>18</v>
      </c>
      <c r="B22" s="13" t="s">
        <v>62</v>
      </c>
      <c r="C22" s="8">
        <v>10</v>
      </c>
      <c r="D22" s="8">
        <v>-2</v>
      </c>
      <c r="E22" s="10">
        <f t="shared" si="0"/>
        <v>-0.16666666666666666</v>
      </c>
      <c r="F22" s="8">
        <v>82</v>
      </c>
      <c r="G22" s="8">
        <v>-42</v>
      </c>
      <c r="H22" s="10">
        <f t="shared" si="1"/>
        <v>-0.33870967741935482</v>
      </c>
      <c r="I22" s="8">
        <v>2</v>
      </c>
      <c r="J22" s="8">
        <v>-6</v>
      </c>
      <c r="K22" s="10">
        <f t="shared" si="2"/>
        <v>-0.75</v>
      </c>
      <c r="L22" s="8">
        <v>51</v>
      </c>
      <c r="M22" s="8">
        <v>-19</v>
      </c>
      <c r="N22" s="10">
        <f t="shared" si="3"/>
        <v>-0.27142857142857141</v>
      </c>
      <c r="O22" s="8">
        <v>10</v>
      </c>
      <c r="P22" s="8">
        <f>2</f>
        <v>2</v>
      </c>
      <c r="Q22" s="10">
        <f t="shared" si="4"/>
        <v>0.25</v>
      </c>
      <c r="R22" s="8">
        <v>65</v>
      </c>
      <c r="S22" s="8">
        <v>-45</v>
      </c>
      <c r="T22" s="10">
        <f t="shared" si="5"/>
        <v>-0.40909090909090912</v>
      </c>
    </row>
    <row r="23" spans="1:20" ht="19.5" customHeight="1">
      <c r="A23" s="7">
        <v>19</v>
      </c>
      <c r="B23" s="13" t="s">
        <v>51</v>
      </c>
      <c r="C23" s="8">
        <v>13</v>
      </c>
      <c r="D23" s="8">
        <v>3</v>
      </c>
      <c r="E23" s="10">
        <f t="shared" si="0"/>
        <v>0.3</v>
      </c>
      <c r="F23" s="8">
        <v>58</v>
      </c>
      <c r="G23" s="8">
        <v>-8</v>
      </c>
      <c r="H23" s="10">
        <f t="shared" si="1"/>
        <v>-0.12121212121212122</v>
      </c>
      <c r="I23" s="8">
        <v>4</v>
      </c>
      <c r="J23" s="8">
        <v>0</v>
      </c>
      <c r="K23" s="10">
        <f t="shared" si="2"/>
        <v>0</v>
      </c>
      <c r="L23" s="8">
        <v>19</v>
      </c>
      <c r="M23" s="8">
        <v>-6</v>
      </c>
      <c r="N23" s="10">
        <f t="shared" si="3"/>
        <v>-0.24</v>
      </c>
      <c r="O23" s="8">
        <v>12</v>
      </c>
      <c r="P23" s="8">
        <v>4</v>
      </c>
      <c r="Q23" s="10">
        <f t="shared" si="4"/>
        <v>0.5</v>
      </c>
      <c r="R23" s="8">
        <v>54</v>
      </c>
      <c r="S23" s="8">
        <v>-7</v>
      </c>
      <c r="T23" s="10">
        <f t="shared" si="5"/>
        <v>-0.11475409836065574</v>
      </c>
    </row>
    <row r="24" spans="1:20" ht="19.5" customHeight="1">
      <c r="A24" s="7">
        <v>20</v>
      </c>
      <c r="B24" s="13" t="s">
        <v>50</v>
      </c>
      <c r="C24" s="8">
        <v>22</v>
      </c>
      <c r="D24" s="8">
        <v>14</v>
      </c>
      <c r="E24" s="10">
        <f t="shared" si="0"/>
        <v>1.75</v>
      </c>
      <c r="F24" s="8">
        <v>55</v>
      </c>
      <c r="G24" s="8">
        <v>-13</v>
      </c>
      <c r="H24" s="10">
        <f t="shared" si="1"/>
        <v>-0.19117647058823528</v>
      </c>
      <c r="I24" s="8">
        <v>15</v>
      </c>
      <c r="J24" s="8">
        <v>11</v>
      </c>
      <c r="K24" s="10">
        <f t="shared" si="2"/>
        <v>2.75</v>
      </c>
      <c r="L24" s="8">
        <v>33</v>
      </c>
      <c r="M24" s="8">
        <v>-10</v>
      </c>
      <c r="N24" s="10">
        <f t="shared" si="3"/>
        <v>-0.23255813953488372</v>
      </c>
      <c r="O24" s="8">
        <v>12</v>
      </c>
      <c r="P24" s="8">
        <v>5</v>
      </c>
      <c r="Q24" s="10">
        <f t="shared" si="4"/>
        <v>0.7142857142857143</v>
      </c>
      <c r="R24" s="8">
        <v>22</v>
      </c>
      <c r="S24" s="8">
        <v>-12</v>
      </c>
      <c r="T24" s="10">
        <f t="shared" si="5"/>
        <v>-0.35294117647058826</v>
      </c>
    </row>
    <row r="25" spans="1:20" ht="19.5" customHeight="1">
      <c r="A25" s="7">
        <v>21</v>
      </c>
      <c r="B25" s="13" t="s">
        <v>23</v>
      </c>
      <c r="C25" s="8">
        <v>30</v>
      </c>
      <c r="D25" s="8">
        <v>-23</v>
      </c>
      <c r="E25" s="10">
        <f t="shared" si="0"/>
        <v>-0.43396226415094341</v>
      </c>
      <c r="F25" s="8">
        <v>191</v>
      </c>
      <c r="G25" s="8">
        <v>-38</v>
      </c>
      <c r="H25" s="10">
        <f t="shared" si="1"/>
        <v>-0.16593886462882096</v>
      </c>
      <c r="I25" s="8">
        <v>16</v>
      </c>
      <c r="J25" s="8">
        <v>-7</v>
      </c>
      <c r="K25" s="10">
        <f t="shared" si="2"/>
        <v>-0.30434782608695654</v>
      </c>
      <c r="L25" s="8">
        <v>103</v>
      </c>
      <c r="M25" s="8">
        <v>-31</v>
      </c>
      <c r="N25" s="10">
        <f t="shared" si="3"/>
        <v>-0.23134328358208955</v>
      </c>
      <c r="O25" s="8">
        <v>27</v>
      </c>
      <c r="P25" s="8">
        <v>-13</v>
      </c>
      <c r="Q25" s="10">
        <f t="shared" si="4"/>
        <v>-0.32500000000000001</v>
      </c>
      <c r="R25" s="8">
        <v>135</v>
      </c>
      <c r="S25" s="8">
        <v>-12</v>
      </c>
      <c r="T25" s="10">
        <f t="shared" si="5"/>
        <v>-8.1632653061224483E-2</v>
      </c>
    </row>
    <row r="26" spans="1:20" ht="18.75" customHeight="1">
      <c r="A26" s="7">
        <v>22</v>
      </c>
      <c r="B26" s="13" t="s">
        <v>20</v>
      </c>
      <c r="C26" s="8">
        <v>8</v>
      </c>
      <c r="D26" s="8">
        <v>-1</v>
      </c>
      <c r="E26" s="10">
        <f t="shared" si="0"/>
        <v>-0.1111111111111111</v>
      </c>
      <c r="F26" s="8">
        <v>25</v>
      </c>
      <c r="G26" s="8">
        <v>-6</v>
      </c>
      <c r="H26" s="10">
        <f t="shared" si="1"/>
        <v>-0.19354838709677419</v>
      </c>
      <c r="I26" s="8">
        <v>5</v>
      </c>
      <c r="J26" s="8">
        <v>-2</v>
      </c>
      <c r="K26" s="10">
        <f t="shared" si="2"/>
        <v>-0.2857142857142857</v>
      </c>
      <c r="L26" s="8">
        <v>20</v>
      </c>
      <c r="M26" s="8">
        <v>-6</v>
      </c>
      <c r="N26" s="10">
        <f t="shared" si="3"/>
        <v>-0.23076923076923078</v>
      </c>
      <c r="O26" s="8">
        <v>3</v>
      </c>
      <c r="P26" s="8">
        <v>-2</v>
      </c>
      <c r="Q26" s="10">
        <f t="shared" si="4"/>
        <v>-0.4</v>
      </c>
      <c r="R26" s="8">
        <v>8</v>
      </c>
      <c r="S26" s="8">
        <v>-3</v>
      </c>
      <c r="T26" s="10">
        <f t="shared" si="5"/>
        <v>-0.27272727272727271</v>
      </c>
    </row>
    <row r="27" spans="1:20" ht="19.5" customHeight="1">
      <c r="A27" s="7">
        <v>23</v>
      </c>
      <c r="B27" s="13" t="s">
        <v>19</v>
      </c>
      <c r="C27" s="8">
        <v>1</v>
      </c>
      <c r="D27" s="9">
        <v>0</v>
      </c>
      <c r="E27" s="10">
        <f t="shared" si="0"/>
        <v>0</v>
      </c>
      <c r="F27" s="8">
        <v>13</v>
      </c>
      <c r="G27" s="8">
        <v>0</v>
      </c>
      <c r="H27" s="10">
        <f t="shared" si="1"/>
        <v>0</v>
      </c>
      <c r="I27" s="8">
        <v>0</v>
      </c>
      <c r="J27" s="9">
        <v>-1</v>
      </c>
      <c r="K27" s="10">
        <f t="shared" si="2"/>
        <v>-1</v>
      </c>
      <c r="L27" s="8">
        <v>7</v>
      </c>
      <c r="M27" s="8">
        <v>-2</v>
      </c>
      <c r="N27" s="10">
        <f t="shared" si="3"/>
        <v>-0.22222222222222221</v>
      </c>
      <c r="O27" s="8">
        <v>2</v>
      </c>
      <c r="P27" s="8">
        <v>2</v>
      </c>
      <c r="Q27" s="10" t="e">
        <f t="shared" si="4"/>
        <v>#DIV/0!</v>
      </c>
      <c r="R27" s="8">
        <v>11</v>
      </c>
      <c r="S27" s="8">
        <v>4</v>
      </c>
      <c r="T27" s="10">
        <f t="shared" si="5"/>
        <v>0.5714285714285714</v>
      </c>
    </row>
    <row r="28" spans="1:20" ht="19.5" customHeight="1">
      <c r="A28" s="7">
        <v>24</v>
      </c>
      <c r="B28" s="13" t="s">
        <v>56</v>
      </c>
      <c r="C28" s="8">
        <v>7</v>
      </c>
      <c r="D28" s="8">
        <v>1</v>
      </c>
      <c r="E28" s="10">
        <f t="shared" si="0"/>
        <v>0.16666666666666666</v>
      </c>
      <c r="F28" s="8">
        <v>41</v>
      </c>
      <c r="G28" s="8">
        <v>-24</v>
      </c>
      <c r="H28" s="10">
        <f t="shared" si="1"/>
        <v>-0.36923076923076925</v>
      </c>
      <c r="I28" s="8">
        <v>4</v>
      </c>
      <c r="J28" s="8">
        <v>2</v>
      </c>
      <c r="K28" s="10">
        <f t="shared" si="2"/>
        <v>1</v>
      </c>
      <c r="L28" s="8">
        <v>29</v>
      </c>
      <c r="M28" s="8">
        <v>-8</v>
      </c>
      <c r="N28" s="10">
        <f t="shared" si="3"/>
        <v>-0.21621621621621623</v>
      </c>
      <c r="O28" s="8">
        <v>6</v>
      </c>
      <c r="P28" s="8">
        <v>1</v>
      </c>
      <c r="Q28" s="10">
        <f t="shared" si="4"/>
        <v>0.2</v>
      </c>
      <c r="R28" s="8">
        <v>38</v>
      </c>
      <c r="S28" s="8">
        <v>-17</v>
      </c>
      <c r="T28" s="10">
        <f t="shared" si="5"/>
        <v>-0.30909090909090908</v>
      </c>
    </row>
    <row r="29" spans="1:20" ht="19.5" customHeight="1">
      <c r="A29" s="7">
        <v>25</v>
      </c>
      <c r="B29" s="13" t="s">
        <v>73</v>
      </c>
      <c r="C29" s="8">
        <v>8</v>
      </c>
      <c r="D29" s="8">
        <v>-5</v>
      </c>
      <c r="E29" s="10">
        <f t="shared" si="0"/>
        <v>-0.38461538461538464</v>
      </c>
      <c r="F29" s="8">
        <v>46</v>
      </c>
      <c r="G29" s="8">
        <v>-22</v>
      </c>
      <c r="H29" s="10">
        <f t="shared" si="1"/>
        <v>-0.3235294117647059</v>
      </c>
      <c r="I29" s="8">
        <v>7</v>
      </c>
      <c r="J29" s="8">
        <v>-2</v>
      </c>
      <c r="K29" s="10">
        <f t="shared" si="2"/>
        <v>-0.22222222222222221</v>
      </c>
      <c r="L29" s="8">
        <v>39</v>
      </c>
      <c r="M29" s="8">
        <v>-9</v>
      </c>
      <c r="N29" s="10">
        <f t="shared" si="3"/>
        <v>-0.1875</v>
      </c>
      <c r="O29" s="8">
        <v>4</v>
      </c>
      <c r="P29" s="8">
        <v>-5</v>
      </c>
      <c r="Q29" s="10">
        <f t="shared" si="4"/>
        <v>-0.55555555555555558</v>
      </c>
      <c r="R29" s="8">
        <v>25</v>
      </c>
      <c r="S29" s="8">
        <v>-17</v>
      </c>
      <c r="T29" s="10">
        <f t="shared" si="5"/>
        <v>-0.40476190476190477</v>
      </c>
    </row>
    <row r="30" spans="1:20" ht="19.5" customHeight="1">
      <c r="A30" s="7">
        <v>26</v>
      </c>
      <c r="B30" s="13" t="s">
        <v>27</v>
      </c>
      <c r="C30" s="8">
        <v>4</v>
      </c>
      <c r="D30" s="8">
        <v>-1</v>
      </c>
      <c r="E30" s="10">
        <f t="shared" si="0"/>
        <v>-0.2</v>
      </c>
      <c r="F30" s="8">
        <v>35</v>
      </c>
      <c r="G30" s="8">
        <v>-7</v>
      </c>
      <c r="H30" s="10">
        <f t="shared" si="1"/>
        <v>-0.16666666666666666</v>
      </c>
      <c r="I30" s="8">
        <v>4</v>
      </c>
      <c r="J30" s="8">
        <v>-1</v>
      </c>
      <c r="K30" s="10">
        <f t="shared" si="2"/>
        <v>-0.2</v>
      </c>
      <c r="L30" s="8">
        <v>35</v>
      </c>
      <c r="M30" s="8">
        <v>-8</v>
      </c>
      <c r="N30" s="10">
        <f t="shared" si="3"/>
        <v>-0.18604651162790697</v>
      </c>
      <c r="O30" s="8">
        <v>1</v>
      </c>
      <c r="P30" s="8">
        <v>0</v>
      </c>
      <c r="Q30" s="10">
        <f t="shared" si="4"/>
        <v>0</v>
      </c>
      <c r="R30" s="8">
        <v>8</v>
      </c>
      <c r="S30" s="8">
        <v>2</v>
      </c>
      <c r="T30" s="10">
        <f t="shared" si="5"/>
        <v>0.33333333333333331</v>
      </c>
    </row>
    <row r="31" spans="1:20" ht="19.5" customHeight="1">
      <c r="A31" s="7">
        <v>27</v>
      </c>
      <c r="B31" s="13" t="s">
        <v>44</v>
      </c>
      <c r="C31" s="8">
        <v>5</v>
      </c>
      <c r="D31" s="8">
        <v>-4</v>
      </c>
      <c r="E31" s="10">
        <f t="shared" si="0"/>
        <v>-0.44444444444444442</v>
      </c>
      <c r="F31" s="8">
        <v>49</v>
      </c>
      <c r="G31" s="8">
        <v>-3</v>
      </c>
      <c r="H31" s="10">
        <f t="shared" si="1"/>
        <v>-5.7692307692307696E-2</v>
      </c>
      <c r="I31" s="8">
        <v>5</v>
      </c>
      <c r="J31" s="8">
        <v>-5</v>
      </c>
      <c r="K31" s="10">
        <f t="shared" si="2"/>
        <v>-0.5</v>
      </c>
      <c r="L31" s="8">
        <v>47</v>
      </c>
      <c r="M31" s="8">
        <v>-10</v>
      </c>
      <c r="N31" s="10">
        <f t="shared" si="3"/>
        <v>-0.17543859649122806</v>
      </c>
      <c r="O31" s="8">
        <v>2</v>
      </c>
      <c r="P31" s="8">
        <f>1</f>
        <v>1</v>
      </c>
      <c r="Q31" s="10">
        <f t="shared" si="4"/>
        <v>1</v>
      </c>
      <c r="R31" s="8">
        <v>20</v>
      </c>
      <c r="S31" s="8">
        <f>5</f>
        <v>5</v>
      </c>
      <c r="T31" s="10">
        <f t="shared" si="5"/>
        <v>0.33333333333333331</v>
      </c>
    </row>
    <row r="32" spans="1:20" ht="19.5" customHeight="1">
      <c r="A32" s="7">
        <v>28</v>
      </c>
      <c r="B32" s="13" t="s">
        <v>47</v>
      </c>
      <c r="C32" s="8">
        <v>10</v>
      </c>
      <c r="D32" s="8">
        <f>3</f>
        <v>3</v>
      </c>
      <c r="E32" s="10">
        <f t="shared" si="0"/>
        <v>0.42857142857142855</v>
      </c>
      <c r="F32" s="8">
        <v>44</v>
      </c>
      <c r="G32" s="8">
        <v>-5</v>
      </c>
      <c r="H32" s="10">
        <f t="shared" si="1"/>
        <v>-0.10204081632653061</v>
      </c>
      <c r="I32" s="8">
        <v>5</v>
      </c>
      <c r="J32" s="8">
        <f>1</f>
        <v>1</v>
      </c>
      <c r="K32" s="10">
        <f t="shared" si="2"/>
        <v>0.25</v>
      </c>
      <c r="L32" s="8">
        <v>25</v>
      </c>
      <c r="M32" s="8">
        <v>-5</v>
      </c>
      <c r="N32" s="10">
        <f t="shared" si="3"/>
        <v>-0.16666666666666666</v>
      </c>
      <c r="O32" s="8">
        <v>5</v>
      </c>
      <c r="P32" s="8">
        <v>1</v>
      </c>
      <c r="Q32" s="10">
        <f t="shared" si="4"/>
        <v>0.25</v>
      </c>
      <c r="R32" s="8">
        <v>25</v>
      </c>
      <c r="S32" s="8">
        <v>-9</v>
      </c>
      <c r="T32" s="10">
        <f t="shared" si="5"/>
        <v>-0.26470588235294118</v>
      </c>
    </row>
    <row r="33" spans="1:20" ht="19.5" customHeight="1">
      <c r="A33" s="7">
        <v>29</v>
      </c>
      <c r="B33" s="13" t="s">
        <v>30</v>
      </c>
      <c r="C33" s="8">
        <v>12</v>
      </c>
      <c r="D33" s="8">
        <v>-5</v>
      </c>
      <c r="E33" s="10">
        <f t="shared" si="0"/>
        <v>-0.29411764705882354</v>
      </c>
      <c r="F33" s="8">
        <v>93</v>
      </c>
      <c r="G33" s="8">
        <v>-25</v>
      </c>
      <c r="H33" s="10">
        <f t="shared" si="1"/>
        <v>-0.21186440677966101</v>
      </c>
      <c r="I33" s="8">
        <v>6</v>
      </c>
      <c r="J33" s="8">
        <v>-9</v>
      </c>
      <c r="K33" s="10">
        <f t="shared" si="2"/>
        <v>-0.6</v>
      </c>
      <c r="L33" s="8">
        <v>79</v>
      </c>
      <c r="M33" s="8">
        <v>-15</v>
      </c>
      <c r="N33" s="10">
        <f t="shared" si="3"/>
        <v>-0.15957446808510639</v>
      </c>
      <c r="O33" s="8">
        <v>8</v>
      </c>
      <c r="P33" s="8">
        <v>4</v>
      </c>
      <c r="Q33" s="10">
        <f t="shared" si="4"/>
        <v>1</v>
      </c>
      <c r="R33" s="8">
        <v>37</v>
      </c>
      <c r="S33" s="8">
        <v>-18</v>
      </c>
      <c r="T33" s="10">
        <f t="shared" si="5"/>
        <v>-0.32727272727272727</v>
      </c>
    </row>
    <row r="34" spans="1:20" ht="19.5" customHeight="1">
      <c r="A34" s="7">
        <v>30</v>
      </c>
      <c r="B34" s="13" t="s">
        <v>71</v>
      </c>
      <c r="C34" s="8">
        <v>0</v>
      </c>
      <c r="D34" s="8">
        <v>-6</v>
      </c>
      <c r="E34" s="10">
        <f t="shared" si="0"/>
        <v>-1</v>
      </c>
      <c r="F34" s="8">
        <v>19</v>
      </c>
      <c r="G34" s="8">
        <v>-3</v>
      </c>
      <c r="H34" s="10">
        <f t="shared" si="1"/>
        <v>-0.13636363636363635</v>
      </c>
      <c r="I34" s="8">
        <v>0</v>
      </c>
      <c r="J34" s="8">
        <v>-6</v>
      </c>
      <c r="K34" s="10">
        <f t="shared" si="2"/>
        <v>-1</v>
      </c>
      <c r="L34" s="8">
        <v>18</v>
      </c>
      <c r="M34" s="8">
        <v>-3</v>
      </c>
      <c r="N34" s="10">
        <f t="shared" si="3"/>
        <v>-0.14285714285714285</v>
      </c>
      <c r="O34" s="8">
        <v>0</v>
      </c>
      <c r="P34" s="8">
        <v>-2</v>
      </c>
      <c r="Q34" s="10">
        <f t="shared" si="4"/>
        <v>-1</v>
      </c>
      <c r="R34" s="8">
        <v>10</v>
      </c>
      <c r="S34" s="8">
        <v>0</v>
      </c>
      <c r="T34" s="10">
        <f t="shared" si="5"/>
        <v>0</v>
      </c>
    </row>
    <row r="35" spans="1:20" ht="19.5" customHeight="1">
      <c r="A35" s="7">
        <v>31</v>
      </c>
      <c r="B35" s="13" t="s">
        <v>15</v>
      </c>
      <c r="C35" s="8">
        <v>20</v>
      </c>
      <c r="D35" s="8">
        <v>5</v>
      </c>
      <c r="E35" s="10">
        <f t="shared" si="0"/>
        <v>0.33333333333333331</v>
      </c>
      <c r="F35" s="8">
        <v>113</v>
      </c>
      <c r="G35" s="8">
        <v>-7</v>
      </c>
      <c r="H35" s="10">
        <f t="shared" si="1"/>
        <v>-5.8333333333333334E-2</v>
      </c>
      <c r="I35" s="8">
        <v>9</v>
      </c>
      <c r="J35" s="8">
        <v>-5</v>
      </c>
      <c r="K35" s="10">
        <f t="shared" si="2"/>
        <v>-0.35714285714285715</v>
      </c>
      <c r="L35" s="8">
        <v>56</v>
      </c>
      <c r="M35" s="8">
        <v>-9</v>
      </c>
      <c r="N35" s="10">
        <f t="shared" si="3"/>
        <v>-0.13846153846153847</v>
      </c>
      <c r="O35" s="8">
        <v>10</v>
      </c>
      <c r="P35" s="8">
        <v>6</v>
      </c>
      <c r="Q35" s="10">
        <f t="shared" si="4"/>
        <v>1.5</v>
      </c>
      <c r="R35" s="8">
        <v>73</v>
      </c>
      <c r="S35" s="8">
        <v>-10</v>
      </c>
      <c r="T35" s="10">
        <f t="shared" si="5"/>
        <v>-0.12048192771084337</v>
      </c>
    </row>
    <row r="36" spans="1:20" ht="19.5" customHeight="1">
      <c r="A36" s="7">
        <v>32</v>
      </c>
      <c r="B36" s="13" t="s">
        <v>36</v>
      </c>
      <c r="C36" s="8">
        <v>2</v>
      </c>
      <c r="D36" s="9">
        <v>-1</v>
      </c>
      <c r="E36" s="10">
        <f t="shared" si="0"/>
        <v>-0.33333333333333331</v>
      </c>
      <c r="F36" s="8">
        <v>8</v>
      </c>
      <c r="G36" s="9">
        <v>-2</v>
      </c>
      <c r="H36" s="10">
        <f t="shared" si="1"/>
        <v>-0.2</v>
      </c>
      <c r="I36" s="8">
        <v>2</v>
      </c>
      <c r="J36" s="9">
        <v>0</v>
      </c>
      <c r="K36" s="10">
        <f t="shared" si="2"/>
        <v>0</v>
      </c>
      <c r="L36" s="8">
        <v>8</v>
      </c>
      <c r="M36" s="9">
        <v>-1</v>
      </c>
      <c r="N36" s="10">
        <f t="shared" si="3"/>
        <v>-0.1111111111111111</v>
      </c>
      <c r="O36" s="8">
        <v>0</v>
      </c>
      <c r="P36" s="9">
        <v>4</v>
      </c>
      <c r="Q36" s="10">
        <f t="shared" si="4"/>
        <v>-1</v>
      </c>
      <c r="R36" s="8">
        <v>2</v>
      </c>
      <c r="S36" s="9">
        <v>-3</v>
      </c>
      <c r="T36" s="10">
        <f t="shared" si="5"/>
        <v>-0.6</v>
      </c>
    </row>
    <row r="37" spans="1:20" ht="19.5" customHeight="1">
      <c r="A37" s="7">
        <v>33</v>
      </c>
      <c r="B37" s="13" t="s">
        <v>70</v>
      </c>
      <c r="C37" s="8">
        <v>141</v>
      </c>
      <c r="D37" s="8">
        <v>-22</v>
      </c>
      <c r="E37" s="10">
        <f t="shared" ref="E37:E67" si="6">D37/(C37-D37)</f>
        <v>-0.13496932515337423</v>
      </c>
      <c r="F37" s="8">
        <v>783</v>
      </c>
      <c r="G37" s="8">
        <v>-259</v>
      </c>
      <c r="H37" s="10">
        <f t="shared" ref="H37:H67" si="7">G37/(F37-G37)</f>
        <v>-0.24856046065259116</v>
      </c>
      <c r="I37" s="8">
        <v>59</v>
      </c>
      <c r="J37" s="8">
        <v>8</v>
      </c>
      <c r="K37" s="10">
        <f t="shared" ref="K37:K67" si="8">J37/(I37-J37)</f>
        <v>0.15686274509803921</v>
      </c>
      <c r="L37" s="8">
        <v>296</v>
      </c>
      <c r="M37" s="8">
        <v>-37</v>
      </c>
      <c r="N37" s="10">
        <f t="shared" ref="N37:N67" si="9">M37/(L37-M37)</f>
        <v>-0.1111111111111111</v>
      </c>
      <c r="O37" s="8">
        <v>75</v>
      </c>
      <c r="P37" s="8">
        <v>-18</v>
      </c>
      <c r="Q37" s="10">
        <f t="shared" ref="Q37:Q67" si="10">P37/(O37-P37)</f>
        <v>-0.19354838709677419</v>
      </c>
      <c r="R37" s="8">
        <v>470</v>
      </c>
      <c r="S37" s="8">
        <v>-198</v>
      </c>
      <c r="T37" s="10">
        <f t="shared" ref="T37:T67" si="11">S37/(R37-S37)</f>
        <v>-0.29640718562874252</v>
      </c>
    </row>
    <row r="38" spans="1:20" ht="19.5" customHeight="1">
      <c r="A38" s="7">
        <v>34</v>
      </c>
      <c r="B38" s="13" t="s">
        <v>74</v>
      </c>
      <c r="C38" s="8">
        <v>3</v>
      </c>
      <c r="D38" s="8">
        <f>1</f>
        <v>1</v>
      </c>
      <c r="E38" s="10">
        <f t="shared" si="6"/>
        <v>0.5</v>
      </c>
      <c r="F38" s="8">
        <v>11</v>
      </c>
      <c r="G38" s="8">
        <v>-4</v>
      </c>
      <c r="H38" s="10">
        <f t="shared" si="7"/>
        <v>-0.26666666666666666</v>
      </c>
      <c r="I38" s="8">
        <v>3</v>
      </c>
      <c r="J38" s="8">
        <f>1</f>
        <v>1</v>
      </c>
      <c r="K38" s="10">
        <f t="shared" si="8"/>
        <v>0.5</v>
      </c>
      <c r="L38" s="8">
        <v>9</v>
      </c>
      <c r="M38" s="8">
        <v>-1</v>
      </c>
      <c r="N38" s="10">
        <f t="shared" si="9"/>
        <v>-0.1</v>
      </c>
      <c r="O38" s="8">
        <v>7</v>
      </c>
      <c r="P38" s="8">
        <f>7</f>
        <v>7</v>
      </c>
      <c r="Q38" s="10" t="e">
        <f t="shared" si="10"/>
        <v>#DIV/0!</v>
      </c>
      <c r="R38" s="8">
        <v>11</v>
      </c>
      <c r="S38" s="8">
        <f>7</f>
        <v>7</v>
      </c>
      <c r="T38" s="10">
        <f t="shared" si="11"/>
        <v>1.75</v>
      </c>
    </row>
    <row r="39" spans="1:20" ht="19.5" customHeight="1">
      <c r="A39" s="7">
        <v>35</v>
      </c>
      <c r="B39" s="13" t="s">
        <v>33</v>
      </c>
      <c r="C39" s="8">
        <v>25</v>
      </c>
      <c r="D39" s="8">
        <v>0</v>
      </c>
      <c r="E39" s="10">
        <f t="shared" si="6"/>
        <v>0</v>
      </c>
      <c r="F39" s="8">
        <v>165</v>
      </c>
      <c r="G39" s="8">
        <v>-2</v>
      </c>
      <c r="H39" s="10">
        <f t="shared" si="7"/>
        <v>-1.1976047904191617E-2</v>
      </c>
      <c r="I39" s="8">
        <v>16</v>
      </c>
      <c r="J39" s="8">
        <v>0</v>
      </c>
      <c r="K39" s="10">
        <f t="shared" si="8"/>
        <v>0</v>
      </c>
      <c r="L39" s="8">
        <v>112</v>
      </c>
      <c r="M39" s="8">
        <v>-12</v>
      </c>
      <c r="N39" s="10">
        <f t="shared" si="9"/>
        <v>-9.6774193548387094E-2</v>
      </c>
      <c r="O39" s="8">
        <v>18</v>
      </c>
      <c r="P39" s="8">
        <v>-6</v>
      </c>
      <c r="Q39" s="10">
        <f t="shared" si="10"/>
        <v>-0.25</v>
      </c>
      <c r="R39" s="8">
        <v>111</v>
      </c>
      <c r="S39" s="8">
        <v>-26</v>
      </c>
      <c r="T39" s="10">
        <f t="shared" si="11"/>
        <v>-0.18978102189781021</v>
      </c>
    </row>
    <row r="40" spans="1:20" ht="19.5" customHeight="1">
      <c r="A40" s="11">
        <v>36</v>
      </c>
      <c r="B40" s="13" t="s">
        <v>16</v>
      </c>
      <c r="C40" s="8">
        <v>16</v>
      </c>
      <c r="D40" s="8">
        <v>-2</v>
      </c>
      <c r="E40" s="10">
        <f t="shared" si="6"/>
        <v>-0.1111111111111111</v>
      </c>
      <c r="F40" s="8">
        <v>111</v>
      </c>
      <c r="G40" s="8">
        <v>-14</v>
      </c>
      <c r="H40" s="10">
        <f t="shared" si="7"/>
        <v>-0.112</v>
      </c>
      <c r="I40" s="8">
        <v>9</v>
      </c>
      <c r="J40" s="8">
        <v>-3</v>
      </c>
      <c r="K40" s="10">
        <f t="shared" si="8"/>
        <v>-0.25</v>
      </c>
      <c r="L40" s="8">
        <v>80</v>
      </c>
      <c r="M40" s="8">
        <v>-8</v>
      </c>
      <c r="N40" s="10">
        <f t="shared" si="9"/>
        <v>-9.0909090909090912E-2</v>
      </c>
      <c r="O40" s="8">
        <v>11</v>
      </c>
      <c r="P40" s="8">
        <v>1</v>
      </c>
      <c r="Q40" s="10">
        <f t="shared" si="10"/>
        <v>0.1</v>
      </c>
      <c r="R40" s="8">
        <v>70</v>
      </c>
      <c r="S40" s="8">
        <v>5</v>
      </c>
      <c r="T40" s="10">
        <f t="shared" si="11"/>
        <v>7.6923076923076927E-2</v>
      </c>
    </row>
    <row r="41" spans="1:20" ht="19.5" customHeight="1">
      <c r="A41" s="7">
        <v>37</v>
      </c>
      <c r="B41" s="13" t="s">
        <v>34</v>
      </c>
      <c r="C41" s="8">
        <v>16</v>
      </c>
      <c r="D41" s="8">
        <v>2</v>
      </c>
      <c r="E41" s="10">
        <f t="shared" si="6"/>
        <v>0.14285714285714285</v>
      </c>
      <c r="F41" s="8">
        <v>84</v>
      </c>
      <c r="G41" s="8">
        <v>2</v>
      </c>
      <c r="H41" s="10">
        <f t="shared" si="7"/>
        <v>2.4390243902439025E-2</v>
      </c>
      <c r="I41" s="8">
        <v>13</v>
      </c>
      <c r="J41" s="8">
        <v>4</v>
      </c>
      <c r="K41" s="10">
        <f t="shared" si="8"/>
        <v>0.44444444444444442</v>
      </c>
      <c r="L41" s="8">
        <v>60</v>
      </c>
      <c r="M41" s="8">
        <v>-6</v>
      </c>
      <c r="N41" s="10">
        <f t="shared" si="9"/>
        <v>-9.0909090909090912E-2</v>
      </c>
      <c r="O41" s="8">
        <v>9</v>
      </c>
      <c r="P41" s="8">
        <v>3</v>
      </c>
      <c r="Q41" s="10">
        <f t="shared" si="10"/>
        <v>0.5</v>
      </c>
      <c r="R41" s="8">
        <v>46</v>
      </c>
      <c r="S41" s="8">
        <v>12</v>
      </c>
      <c r="T41" s="10">
        <f t="shared" si="11"/>
        <v>0.35294117647058826</v>
      </c>
    </row>
    <row r="42" spans="1:20" ht="19.5" customHeight="1">
      <c r="A42" s="7">
        <v>38</v>
      </c>
      <c r="B42" s="13" t="s">
        <v>53</v>
      </c>
      <c r="C42" s="8">
        <v>19</v>
      </c>
      <c r="D42" s="8">
        <v>7</v>
      </c>
      <c r="E42" s="10">
        <f t="shared" si="6"/>
        <v>0.58333333333333337</v>
      </c>
      <c r="F42" s="8">
        <v>94</v>
      </c>
      <c r="G42" s="8">
        <v>-3</v>
      </c>
      <c r="H42" s="10">
        <f t="shared" si="7"/>
        <v>-3.0927835051546393E-2</v>
      </c>
      <c r="I42" s="8">
        <v>13</v>
      </c>
      <c r="J42" s="8">
        <v>5</v>
      </c>
      <c r="K42" s="10">
        <f t="shared" si="8"/>
        <v>0.625</v>
      </c>
      <c r="L42" s="8">
        <v>61</v>
      </c>
      <c r="M42" s="8">
        <v>-6</v>
      </c>
      <c r="N42" s="10">
        <f t="shared" si="9"/>
        <v>-8.9552238805970144E-2</v>
      </c>
      <c r="O42" s="8">
        <v>11</v>
      </c>
      <c r="P42" s="8">
        <v>4</v>
      </c>
      <c r="Q42" s="10">
        <f t="shared" si="10"/>
        <v>0.5714285714285714</v>
      </c>
      <c r="R42" s="8">
        <v>67</v>
      </c>
      <c r="S42" s="8">
        <v>5</v>
      </c>
      <c r="T42" s="10">
        <f t="shared" si="11"/>
        <v>8.0645161290322578E-2</v>
      </c>
    </row>
    <row r="43" spans="1:20" ht="19.5" customHeight="1">
      <c r="A43" s="7">
        <v>39</v>
      </c>
      <c r="B43" s="13" t="s">
        <v>17</v>
      </c>
      <c r="C43" s="8">
        <v>16</v>
      </c>
      <c r="D43" s="8">
        <v>1</v>
      </c>
      <c r="E43" s="10">
        <f t="shared" si="6"/>
        <v>6.6666666666666666E-2</v>
      </c>
      <c r="F43" s="8">
        <v>65</v>
      </c>
      <c r="G43" s="8">
        <v>-14</v>
      </c>
      <c r="H43" s="10">
        <f t="shared" si="7"/>
        <v>-0.17721518987341772</v>
      </c>
      <c r="I43" s="8">
        <v>15</v>
      </c>
      <c r="J43" s="8">
        <v>2</v>
      </c>
      <c r="K43" s="10">
        <f t="shared" si="8"/>
        <v>0.15384615384615385</v>
      </c>
      <c r="L43" s="8">
        <v>59</v>
      </c>
      <c r="M43" s="8">
        <v>-5</v>
      </c>
      <c r="N43" s="10">
        <f t="shared" si="9"/>
        <v>-7.8125E-2</v>
      </c>
      <c r="O43" s="8">
        <v>7</v>
      </c>
      <c r="P43" s="8">
        <v>1</v>
      </c>
      <c r="Q43" s="10">
        <f t="shared" si="10"/>
        <v>0.16666666666666666</v>
      </c>
      <c r="R43" s="8">
        <v>28</v>
      </c>
      <c r="S43" s="8">
        <v>-30</v>
      </c>
      <c r="T43" s="10">
        <f t="shared" si="11"/>
        <v>-0.51724137931034486</v>
      </c>
    </row>
    <row r="44" spans="1:20" ht="19.5" customHeight="1">
      <c r="A44" s="7">
        <v>40</v>
      </c>
      <c r="B44" s="13" t="s">
        <v>25</v>
      </c>
      <c r="C44" s="8">
        <v>6</v>
      </c>
      <c r="D44" s="8">
        <v>2</v>
      </c>
      <c r="E44" s="10">
        <f t="shared" si="6"/>
        <v>0.5</v>
      </c>
      <c r="F44" s="8">
        <v>29</v>
      </c>
      <c r="G44" s="8">
        <v>-6</v>
      </c>
      <c r="H44" s="10">
        <f t="shared" si="7"/>
        <v>-0.17142857142857143</v>
      </c>
      <c r="I44" s="8">
        <v>6</v>
      </c>
      <c r="J44" s="8">
        <v>2</v>
      </c>
      <c r="K44" s="10">
        <f t="shared" si="8"/>
        <v>0.5</v>
      </c>
      <c r="L44" s="8">
        <v>29</v>
      </c>
      <c r="M44" s="8">
        <v>-2</v>
      </c>
      <c r="N44" s="10">
        <f t="shared" si="9"/>
        <v>-6.4516129032258063E-2</v>
      </c>
      <c r="O44" s="8">
        <v>0</v>
      </c>
      <c r="P44" s="8">
        <v>-1</v>
      </c>
      <c r="Q44" s="10">
        <f t="shared" si="10"/>
        <v>-1</v>
      </c>
      <c r="R44" s="8">
        <v>1</v>
      </c>
      <c r="S44" s="8">
        <v>-10</v>
      </c>
      <c r="T44" s="10">
        <f t="shared" si="11"/>
        <v>-0.90909090909090906</v>
      </c>
    </row>
    <row r="45" spans="1:20" ht="19.5" customHeight="1">
      <c r="A45" s="7">
        <v>41</v>
      </c>
      <c r="B45" s="13" t="s">
        <v>52</v>
      </c>
      <c r="C45" s="8">
        <v>11</v>
      </c>
      <c r="D45" s="8">
        <f>1</f>
        <v>1</v>
      </c>
      <c r="E45" s="10">
        <f t="shared" si="6"/>
        <v>0.1</v>
      </c>
      <c r="F45" s="8">
        <v>39</v>
      </c>
      <c r="G45" s="8">
        <v>-1</v>
      </c>
      <c r="H45" s="10">
        <f t="shared" si="7"/>
        <v>-2.5000000000000001E-2</v>
      </c>
      <c r="I45" s="8">
        <v>5</v>
      </c>
      <c r="J45" s="8">
        <v>-1</v>
      </c>
      <c r="K45" s="10">
        <f t="shared" si="8"/>
        <v>-0.16666666666666666</v>
      </c>
      <c r="L45" s="8">
        <v>20</v>
      </c>
      <c r="M45" s="8">
        <v>-1</v>
      </c>
      <c r="N45" s="10">
        <f t="shared" si="9"/>
        <v>-4.7619047619047616E-2</v>
      </c>
      <c r="O45" s="8">
        <v>8</v>
      </c>
      <c r="P45" s="8">
        <v>-2</v>
      </c>
      <c r="Q45" s="10">
        <f t="shared" si="10"/>
        <v>-0.2</v>
      </c>
      <c r="R45" s="8">
        <v>25</v>
      </c>
      <c r="S45" s="8">
        <v>-2</v>
      </c>
      <c r="T45" s="10">
        <f t="shared" si="11"/>
        <v>-7.407407407407407E-2</v>
      </c>
    </row>
    <row r="46" spans="1:20" ht="19.5" customHeight="1">
      <c r="A46" s="7">
        <v>42</v>
      </c>
      <c r="B46" s="13" t="s">
        <v>55</v>
      </c>
      <c r="C46" s="8">
        <v>6</v>
      </c>
      <c r="D46" s="8">
        <v>3</v>
      </c>
      <c r="E46" s="10">
        <f t="shared" si="6"/>
        <v>1</v>
      </c>
      <c r="F46" s="8">
        <v>25</v>
      </c>
      <c r="G46" s="8">
        <v>0</v>
      </c>
      <c r="H46" s="10">
        <f t="shared" si="7"/>
        <v>0</v>
      </c>
      <c r="I46" s="8">
        <v>4</v>
      </c>
      <c r="J46" s="8">
        <v>2</v>
      </c>
      <c r="K46" s="10">
        <f t="shared" si="8"/>
        <v>1</v>
      </c>
      <c r="L46" s="8">
        <v>22</v>
      </c>
      <c r="M46" s="8">
        <v>-1</v>
      </c>
      <c r="N46" s="10">
        <f t="shared" si="9"/>
        <v>-4.3478260869565216E-2</v>
      </c>
      <c r="O46" s="8">
        <v>2</v>
      </c>
      <c r="P46" s="8">
        <v>-2</v>
      </c>
      <c r="Q46" s="10">
        <f t="shared" si="10"/>
        <v>-0.5</v>
      </c>
      <c r="R46" s="8">
        <v>10</v>
      </c>
      <c r="S46" s="8">
        <v>-3</v>
      </c>
      <c r="T46" s="10">
        <f t="shared" si="11"/>
        <v>-0.23076923076923078</v>
      </c>
    </row>
    <row r="47" spans="1:20" ht="19.5" customHeight="1">
      <c r="A47" s="7">
        <v>43</v>
      </c>
      <c r="B47" s="13" t="s">
        <v>41</v>
      </c>
      <c r="C47" s="8">
        <v>5</v>
      </c>
      <c r="D47" s="8">
        <v>1</v>
      </c>
      <c r="E47" s="10">
        <f t="shared" si="6"/>
        <v>0.25</v>
      </c>
      <c r="F47" s="8">
        <v>39</v>
      </c>
      <c r="G47" s="8">
        <v>-1</v>
      </c>
      <c r="H47" s="10">
        <f t="shared" si="7"/>
        <v>-2.5000000000000001E-2</v>
      </c>
      <c r="I47" s="8">
        <v>6</v>
      </c>
      <c r="J47" s="8">
        <v>3</v>
      </c>
      <c r="K47" s="10">
        <f t="shared" si="8"/>
        <v>1</v>
      </c>
      <c r="L47" s="8">
        <v>32</v>
      </c>
      <c r="M47" s="8">
        <v>-1</v>
      </c>
      <c r="N47" s="10">
        <f t="shared" si="9"/>
        <v>-3.0303030303030304E-2</v>
      </c>
      <c r="O47" s="8">
        <v>1</v>
      </c>
      <c r="P47" s="8">
        <v>-3</v>
      </c>
      <c r="Q47" s="10">
        <f t="shared" si="10"/>
        <v>-0.75</v>
      </c>
      <c r="R47" s="8">
        <v>31</v>
      </c>
      <c r="S47" s="8">
        <v>4</v>
      </c>
      <c r="T47" s="10">
        <f t="shared" si="11"/>
        <v>0.14814814814814814</v>
      </c>
    </row>
    <row r="48" spans="1:20" ht="19.5" customHeight="1">
      <c r="A48" s="7">
        <v>44</v>
      </c>
      <c r="B48" s="13" t="s">
        <v>24</v>
      </c>
      <c r="C48" s="8">
        <v>1</v>
      </c>
      <c r="D48" s="8">
        <v>-4</v>
      </c>
      <c r="E48" s="10">
        <f t="shared" si="6"/>
        <v>-0.8</v>
      </c>
      <c r="F48" s="8">
        <v>10</v>
      </c>
      <c r="G48" s="8">
        <v>-9</v>
      </c>
      <c r="H48" s="10">
        <f t="shared" si="7"/>
        <v>-0.47368421052631576</v>
      </c>
      <c r="I48" s="8">
        <v>1</v>
      </c>
      <c r="J48" s="8">
        <v>1</v>
      </c>
      <c r="K48" s="10" t="e">
        <f t="shared" si="8"/>
        <v>#DIV/0!</v>
      </c>
      <c r="L48" s="8">
        <v>4</v>
      </c>
      <c r="M48" s="8">
        <v>0</v>
      </c>
      <c r="N48" s="10">
        <f t="shared" si="9"/>
        <v>0</v>
      </c>
      <c r="O48" s="8">
        <v>0</v>
      </c>
      <c r="P48" s="8">
        <v>-5</v>
      </c>
      <c r="Q48" s="10">
        <f t="shared" si="10"/>
        <v>-1</v>
      </c>
      <c r="R48" s="8">
        <v>7</v>
      </c>
      <c r="S48" s="8">
        <v>-11</v>
      </c>
      <c r="T48" s="10">
        <f t="shared" si="11"/>
        <v>-0.61111111111111116</v>
      </c>
    </row>
    <row r="49" spans="1:20" ht="19.5" customHeight="1">
      <c r="A49" s="7">
        <v>45</v>
      </c>
      <c r="B49" s="13" t="s">
        <v>66</v>
      </c>
      <c r="C49" s="8">
        <v>6</v>
      </c>
      <c r="D49" s="8">
        <v>-1</v>
      </c>
      <c r="E49" s="10">
        <f t="shared" si="6"/>
        <v>-0.14285714285714285</v>
      </c>
      <c r="F49" s="8">
        <v>36</v>
      </c>
      <c r="G49" s="8">
        <v>0</v>
      </c>
      <c r="H49" s="10">
        <f t="shared" si="7"/>
        <v>0</v>
      </c>
      <c r="I49" s="8">
        <v>0</v>
      </c>
      <c r="J49" s="8">
        <v>-2</v>
      </c>
      <c r="K49" s="10">
        <f t="shared" si="8"/>
        <v>-1</v>
      </c>
      <c r="L49" s="8">
        <v>12</v>
      </c>
      <c r="M49" s="8">
        <v>0</v>
      </c>
      <c r="N49" s="10">
        <f t="shared" si="9"/>
        <v>0</v>
      </c>
      <c r="O49" s="8">
        <v>6</v>
      </c>
      <c r="P49" s="8">
        <v>-1</v>
      </c>
      <c r="Q49" s="10">
        <f t="shared" si="10"/>
        <v>-0.14285714285714285</v>
      </c>
      <c r="R49" s="8">
        <v>27</v>
      </c>
      <c r="S49" s="8">
        <v>-5</v>
      </c>
      <c r="T49" s="10">
        <f t="shared" si="11"/>
        <v>-0.15625</v>
      </c>
    </row>
    <row r="50" spans="1:20" ht="22.5" customHeight="1">
      <c r="A50" s="7">
        <v>46</v>
      </c>
      <c r="B50" s="13" t="s">
        <v>68</v>
      </c>
      <c r="C50" s="8">
        <v>9</v>
      </c>
      <c r="D50" s="8">
        <v>0</v>
      </c>
      <c r="E50" s="10">
        <f t="shared" si="6"/>
        <v>0</v>
      </c>
      <c r="F50" s="8">
        <v>53</v>
      </c>
      <c r="G50" s="8">
        <v>-2</v>
      </c>
      <c r="H50" s="10">
        <f t="shared" si="7"/>
        <v>-3.6363636363636362E-2</v>
      </c>
      <c r="I50" s="8">
        <v>2</v>
      </c>
      <c r="J50" s="8">
        <v>-2</v>
      </c>
      <c r="K50" s="10">
        <f t="shared" si="8"/>
        <v>-0.5</v>
      </c>
      <c r="L50" s="8">
        <v>25</v>
      </c>
      <c r="M50" s="8">
        <v>0</v>
      </c>
      <c r="N50" s="10">
        <f t="shared" si="9"/>
        <v>0</v>
      </c>
      <c r="O50" s="8">
        <v>9</v>
      </c>
      <c r="P50" s="8">
        <v>-2</v>
      </c>
      <c r="Q50" s="10">
        <f t="shared" si="10"/>
        <v>-0.18181818181818182</v>
      </c>
      <c r="R50" s="8">
        <v>41</v>
      </c>
      <c r="S50" s="8">
        <v>-7</v>
      </c>
      <c r="T50" s="10">
        <f t="shared" si="11"/>
        <v>-0.14583333333333334</v>
      </c>
    </row>
    <row r="51" spans="1:20" ht="19.5" customHeight="1">
      <c r="A51" s="7">
        <v>47</v>
      </c>
      <c r="B51" s="13" t="s">
        <v>37</v>
      </c>
      <c r="C51" s="8">
        <v>45</v>
      </c>
      <c r="D51" s="8">
        <v>27</v>
      </c>
      <c r="E51" s="10">
        <f t="shared" si="6"/>
        <v>1.5</v>
      </c>
      <c r="F51" s="8">
        <v>148</v>
      </c>
      <c r="G51" s="8">
        <v>31</v>
      </c>
      <c r="H51" s="10">
        <f t="shared" si="7"/>
        <v>0.26495726495726496</v>
      </c>
      <c r="I51" s="8">
        <v>15</v>
      </c>
      <c r="J51" s="8">
        <v>1</v>
      </c>
      <c r="K51" s="10">
        <f t="shared" si="8"/>
        <v>7.1428571428571425E-2</v>
      </c>
      <c r="L51" s="8">
        <v>71</v>
      </c>
      <c r="M51" s="8">
        <v>2</v>
      </c>
      <c r="N51" s="10">
        <f t="shared" si="9"/>
        <v>2.8985507246376812E-2</v>
      </c>
      <c r="O51" s="8">
        <v>41</v>
      </c>
      <c r="P51" s="8">
        <v>29</v>
      </c>
      <c r="Q51" s="10">
        <f t="shared" si="10"/>
        <v>2.4166666666666665</v>
      </c>
      <c r="R51" s="8">
        <v>119</v>
      </c>
      <c r="S51" s="8">
        <v>41</v>
      </c>
      <c r="T51" s="10">
        <f t="shared" si="11"/>
        <v>0.52564102564102566</v>
      </c>
    </row>
    <row r="52" spans="1:20" ht="19.5" customHeight="1">
      <c r="A52" s="7">
        <v>48</v>
      </c>
      <c r="B52" s="13" t="s">
        <v>13</v>
      </c>
      <c r="C52" s="8">
        <v>14</v>
      </c>
      <c r="D52" s="8">
        <v>-7</v>
      </c>
      <c r="E52" s="10">
        <f t="shared" si="6"/>
        <v>-0.33333333333333331</v>
      </c>
      <c r="F52" s="8">
        <v>99</v>
      </c>
      <c r="G52" s="8">
        <v>11</v>
      </c>
      <c r="H52" s="10">
        <f t="shared" si="7"/>
        <v>0.125</v>
      </c>
      <c r="I52" s="8">
        <v>7</v>
      </c>
      <c r="J52" s="8">
        <v>-13</v>
      </c>
      <c r="K52" s="10">
        <f t="shared" si="8"/>
        <v>-0.65</v>
      </c>
      <c r="L52" s="8">
        <v>84</v>
      </c>
      <c r="M52" s="8">
        <v>3</v>
      </c>
      <c r="N52" s="10">
        <f t="shared" si="9"/>
        <v>3.7037037037037035E-2</v>
      </c>
      <c r="O52" s="8">
        <v>17</v>
      </c>
      <c r="P52" s="8">
        <v>13</v>
      </c>
      <c r="Q52" s="10">
        <f t="shared" si="10"/>
        <v>3.25</v>
      </c>
      <c r="R52" s="8">
        <v>51</v>
      </c>
      <c r="S52" s="8">
        <v>29</v>
      </c>
      <c r="T52" s="10">
        <f t="shared" si="11"/>
        <v>1.3181818181818181</v>
      </c>
    </row>
    <row r="53" spans="1:20" ht="19.5" customHeight="1">
      <c r="A53" s="7">
        <v>49</v>
      </c>
      <c r="B53" s="13" t="s">
        <v>58</v>
      </c>
      <c r="C53" s="8">
        <v>10</v>
      </c>
      <c r="D53" s="8">
        <v>2</v>
      </c>
      <c r="E53" s="10">
        <f t="shared" si="6"/>
        <v>0.25</v>
      </c>
      <c r="F53" s="8">
        <v>41</v>
      </c>
      <c r="G53" s="8">
        <v>0</v>
      </c>
      <c r="H53" s="10">
        <f t="shared" si="7"/>
        <v>0</v>
      </c>
      <c r="I53" s="8">
        <v>6</v>
      </c>
      <c r="J53" s="8">
        <v>4</v>
      </c>
      <c r="K53" s="10">
        <f t="shared" si="8"/>
        <v>2</v>
      </c>
      <c r="L53" s="8">
        <v>24</v>
      </c>
      <c r="M53" s="8">
        <v>1</v>
      </c>
      <c r="N53" s="10">
        <f t="shared" si="9"/>
        <v>4.3478260869565216E-2</v>
      </c>
      <c r="O53" s="8">
        <v>9</v>
      </c>
      <c r="P53" s="8">
        <v>1</v>
      </c>
      <c r="Q53" s="10">
        <f t="shared" si="10"/>
        <v>0.125</v>
      </c>
      <c r="R53" s="8">
        <v>51</v>
      </c>
      <c r="S53" s="8">
        <v>20</v>
      </c>
      <c r="T53" s="10">
        <f t="shared" si="11"/>
        <v>0.64516129032258063</v>
      </c>
    </row>
    <row r="54" spans="1:20" ht="19.5" customHeight="1">
      <c r="A54" s="7">
        <v>50</v>
      </c>
      <c r="B54" s="13" t="s">
        <v>35</v>
      </c>
      <c r="C54" s="8">
        <v>5</v>
      </c>
      <c r="D54" s="8">
        <v>3</v>
      </c>
      <c r="E54" s="10">
        <f t="shared" si="6"/>
        <v>1.5</v>
      </c>
      <c r="F54" s="8">
        <v>32</v>
      </c>
      <c r="G54" s="8">
        <v>-1</v>
      </c>
      <c r="H54" s="10">
        <f t="shared" si="7"/>
        <v>-3.0303030303030304E-2</v>
      </c>
      <c r="I54" s="8">
        <v>6</v>
      </c>
      <c r="J54" s="8">
        <v>4</v>
      </c>
      <c r="K54" s="10">
        <f t="shared" si="8"/>
        <v>2</v>
      </c>
      <c r="L54" s="8">
        <v>33</v>
      </c>
      <c r="M54" s="8">
        <v>2</v>
      </c>
      <c r="N54" s="10">
        <f t="shared" si="9"/>
        <v>6.4516129032258063E-2</v>
      </c>
      <c r="O54" s="8">
        <v>2</v>
      </c>
      <c r="P54" s="8">
        <v>2</v>
      </c>
      <c r="Q54" s="10" t="e">
        <f t="shared" si="10"/>
        <v>#DIV/0!</v>
      </c>
      <c r="R54" s="8">
        <v>7</v>
      </c>
      <c r="S54" s="8">
        <v>3</v>
      </c>
      <c r="T54" s="10">
        <f t="shared" si="11"/>
        <v>0.75</v>
      </c>
    </row>
    <row r="55" spans="1:20" ht="19.5" customHeight="1">
      <c r="A55" s="7">
        <v>51</v>
      </c>
      <c r="B55" s="13" t="s">
        <v>26</v>
      </c>
      <c r="C55" s="8">
        <v>9</v>
      </c>
      <c r="D55" s="8">
        <v>8</v>
      </c>
      <c r="E55" s="10">
        <f t="shared" si="6"/>
        <v>8</v>
      </c>
      <c r="F55" s="8">
        <v>45</v>
      </c>
      <c r="G55" s="8">
        <v>10</v>
      </c>
      <c r="H55" s="10">
        <f t="shared" si="7"/>
        <v>0.2857142857142857</v>
      </c>
      <c r="I55" s="8">
        <v>3</v>
      </c>
      <c r="J55" s="8">
        <v>3</v>
      </c>
      <c r="K55" s="10" t="e">
        <f t="shared" si="8"/>
        <v>#DIV/0!</v>
      </c>
      <c r="L55" s="8">
        <v>16</v>
      </c>
      <c r="M55" s="8">
        <v>1</v>
      </c>
      <c r="N55" s="10">
        <f t="shared" si="9"/>
        <v>6.6666666666666666E-2</v>
      </c>
      <c r="O55" s="8">
        <v>13</v>
      </c>
      <c r="P55" s="8">
        <v>12</v>
      </c>
      <c r="Q55" s="10">
        <f t="shared" si="10"/>
        <v>12</v>
      </c>
      <c r="R55" s="8">
        <v>49</v>
      </c>
      <c r="S55" s="8">
        <v>3</v>
      </c>
      <c r="T55" s="10">
        <f t="shared" si="11"/>
        <v>6.5217391304347824E-2</v>
      </c>
    </row>
    <row r="56" spans="1:20" ht="19.5" customHeight="1">
      <c r="A56" s="7">
        <v>52</v>
      </c>
      <c r="B56" s="13" t="s">
        <v>45</v>
      </c>
      <c r="C56" s="8">
        <v>2</v>
      </c>
      <c r="D56" s="8">
        <v>-4</v>
      </c>
      <c r="E56" s="10">
        <f t="shared" si="6"/>
        <v>-0.66666666666666663</v>
      </c>
      <c r="F56" s="8">
        <v>34</v>
      </c>
      <c r="G56" s="8">
        <v>34</v>
      </c>
      <c r="H56" s="10" t="e">
        <f t="shared" si="7"/>
        <v>#DIV/0!</v>
      </c>
      <c r="I56" s="8">
        <v>1</v>
      </c>
      <c r="J56" s="8">
        <v>-5</v>
      </c>
      <c r="K56" s="10">
        <f t="shared" si="8"/>
        <v>-0.83333333333333337</v>
      </c>
      <c r="L56" s="8">
        <v>37</v>
      </c>
      <c r="M56" s="8">
        <f>3</f>
        <v>3</v>
      </c>
      <c r="N56" s="10">
        <f t="shared" si="9"/>
        <v>8.8235294117647065E-2</v>
      </c>
      <c r="O56" s="8">
        <v>2</v>
      </c>
      <c r="P56" s="8">
        <v>-4</v>
      </c>
      <c r="Q56" s="10">
        <f t="shared" si="10"/>
        <v>-0.66666666666666663</v>
      </c>
      <c r="R56" s="8">
        <v>29</v>
      </c>
      <c r="S56" s="8">
        <f>8</f>
        <v>8</v>
      </c>
      <c r="T56" s="10">
        <f t="shared" si="11"/>
        <v>0.38095238095238093</v>
      </c>
    </row>
    <row r="57" spans="1:20" ht="19.5" customHeight="1">
      <c r="A57" s="7">
        <v>53</v>
      </c>
      <c r="B57" s="13" t="s">
        <v>40</v>
      </c>
      <c r="C57" s="8">
        <v>5</v>
      </c>
      <c r="D57" s="8">
        <v>-2</v>
      </c>
      <c r="E57" s="10">
        <f t="shared" si="6"/>
        <v>-0.2857142857142857</v>
      </c>
      <c r="F57" s="8">
        <v>36</v>
      </c>
      <c r="G57" s="8">
        <v>4</v>
      </c>
      <c r="H57" s="10">
        <f t="shared" si="7"/>
        <v>0.125</v>
      </c>
      <c r="I57" s="8">
        <v>5</v>
      </c>
      <c r="J57" s="8">
        <v>-2</v>
      </c>
      <c r="K57" s="10">
        <f t="shared" si="8"/>
        <v>-0.2857142857142857</v>
      </c>
      <c r="L57" s="8">
        <v>36</v>
      </c>
      <c r="M57" s="8">
        <v>3</v>
      </c>
      <c r="N57" s="10">
        <f t="shared" si="9"/>
        <v>9.0909090909090912E-2</v>
      </c>
      <c r="O57" s="8">
        <v>1</v>
      </c>
      <c r="P57" s="8">
        <v>1</v>
      </c>
      <c r="Q57" s="10" t="e">
        <f t="shared" si="10"/>
        <v>#DIV/0!</v>
      </c>
      <c r="R57" s="8">
        <v>6</v>
      </c>
      <c r="S57" s="8">
        <v>4</v>
      </c>
      <c r="T57" s="10">
        <f t="shared" si="11"/>
        <v>2</v>
      </c>
    </row>
    <row r="58" spans="1:20" ht="19.5" customHeight="1">
      <c r="A58" s="7">
        <v>54</v>
      </c>
      <c r="B58" s="13" t="s">
        <v>46</v>
      </c>
      <c r="C58" s="8">
        <v>3</v>
      </c>
      <c r="D58" s="8">
        <v>-1</v>
      </c>
      <c r="E58" s="10">
        <f t="shared" si="6"/>
        <v>-0.25</v>
      </c>
      <c r="F58" s="8">
        <v>18</v>
      </c>
      <c r="G58" s="8">
        <v>-5</v>
      </c>
      <c r="H58" s="10">
        <f t="shared" si="7"/>
        <v>-0.21739130434782608</v>
      </c>
      <c r="I58" s="8">
        <v>1</v>
      </c>
      <c r="J58" s="8">
        <v>-1</v>
      </c>
      <c r="K58" s="10">
        <f t="shared" si="8"/>
        <v>-0.5</v>
      </c>
      <c r="L58" s="8">
        <v>11</v>
      </c>
      <c r="M58" s="8">
        <v>1</v>
      </c>
      <c r="N58" s="10">
        <f t="shared" si="9"/>
        <v>0.1</v>
      </c>
      <c r="O58" s="8">
        <v>1</v>
      </c>
      <c r="P58" s="8">
        <v>-2</v>
      </c>
      <c r="Q58" s="10">
        <f t="shared" si="10"/>
        <v>-0.66666666666666663</v>
      </c>
      <c r="R58" s="8">
        <v>20</v>
      </c>
      <c r="S58" s="8">
        <v>0</v>
      </c>
      <c r="T58" s="10">
        <f t="shared" si="11"/>
        <v>0</v>
      </c>
    </row>
    <row r="59" spans="1:20" ht="19.5" customHeight="1">
      <c r="A59" s="7">
        <v>55</v>
      </c>
      <c r="B59" s="13" t="s">
        <v>42</v>
      </c>
      <c r="C59" s="8">
        <v>16</v>
      </c>
      <c r="D59" s="8">
        <v>6</v>
      </c>
      <c r="E59" s="10">
        <f t="shared" si="6"/>
        <v>0.6</v>
      </c>
      <c r="F59" s="8">
        <v>71</v>
      </c>
      <c r="G59" s="8">
        <v>5</v>
      </c>
      <c r="H59" s="10">
        <f t="shared" si="7"/>
        <v>7.575757575757576E-2</v>
      </c>
      <c r="I59" s="8">
        <v>14</v>
      </c>
      <c r="J59" s="8">
        <v>7</v>
      </c>
      <c r="K59" s="10">
        <f t="shared" si="8"/>
        <v>1</v>
      </c>
      <c r="L59" s="8">
        <v>56</v>
      </c>
      <c r="M59" s="8">
        <v>6</v>
      </c>
      <c r="N59" s="10">
        <f t="shared" si="9"/>
        <v>0.12</v>
      </c>
      <c r="O59" s="8">
        <v>7</v>
      </c>
      <c r="P59" s="8">
        <v>0</v>
      </c>
      <c r="Q59" s="10">
        <f t="shared" si="10"/>
        <v>0</v>
      </c>
      <c r="R59" s="8">
        <v>49</v>
      </c>
      <c r="S59" s="8">
        <v>2</v>
      </c>
      <c r="T59" s="10">
        <f t="shared" si="11"/>
        <v>4.2553191489361701E-2</v>
      </c>
    </row>
    <row r="60" spans="1:20" ht="19.5" customHeight="1">
      <c r="A60" s="7">
        <v>56</v>
      </c>
      <c r="B60" s="13" t="s">
        <v>57</v>
      </c>
      <c r="C60" s="8">
        <v>13</v>
      </c>
      <c r="D60" s="8">
        <v>1</v>
      </c>
      <c r="E60" s="10">
        <f t="shared" si="6"/>
        <v>8.3333333333333329E-2</v>
      </c>
      <c r="F60" s="8">
        <v>93</v>
      </c>
      <c r="G60" s="8">
        <v>20</v>
      </c>
      <c r="H60" s="10">
        <f t="shared" si="7"/>
        <v>0.27397260273972601</v>
      </c>
      <c r="I60" s="8">
        <v>8</v>
      </c>
      <c r="J60" s="8">
        <v>-4</v>
      </c>
      <c r="K60" s="10">
        <f t="shared" si="8"/>
        <v>-0.33333333333333331</v>
      </c>
      <c r="L60" s="8">
        <v>78</v>
      </c>
      <c r="M60" s="8">
        <v>11</v>
      </c>
      <c r="N60" s="10">
        <f t="shared" si="9"/>
        <v>0.16417910447761194</v>
      </c>
      <c r="O60" s="8">
        <v>8</v>
      </c>
      <c r="P60" s="8">
        <v>3</v>
      </c>
      <c r="Q60" s="10">
        <f t="shared" si="10"/>
        <v>0.6</v>
      </c>
      <c r="R60" s="8">
        <v>66</v>
      </c>
      <c r="S60" s="8">
        <v>-5</v>
      </c>
      <c r="T60" s="10">
        <f t="shared" si="11"/>
        <v>-7.0422535211267609E-2</v>
      </c>
    </row>
    <row r="61" spans="1:20" ht="19.5" customHeight="1">
      <c r="A61" s="7">
        <v>57</v>
      </c>
      <c r="B61" s="13" t="s">
        <v>49</v>
      </c>
      <c r="C61" s="8">
        <v>9</v>
      </c>
      <c r="D61" s="8">
        <v>5</v>
      </c>
      <c r="E61" s="10">
        <f t="shared" si="6"/>
        <v>1.25</v>
      </c>
      <c r="F61" s="8">
        <v>30</v>
      </c>
      <c r="G61" s="8">
        <v>-7</v>
      </c>
      <c r="H61" s="10">
        <f t="shared" si="7"/>
        <v>-0.1891891891891892</v>
      </c>
      <c r="I61" s="8">
        <v>9</v>
      </c>
      <c r="J61" s="8">
        <v>8</v>
      </c>
      <c r="K61" s="10">
        <f t="shared" si="8"/>
        <v>8</v>
      </c>
      <c r="L61" s="8">
        <v>20</v>
      </c>
      <c r="M61" s="8">
        <v>4</v>
      </c>
      <c r="N61" s="10">
        <f t="shared" si="9"/>
        <v>0.25</v>
      </c>
      <c r="O61" s="8">
        <v>7</v>
      </c>
      <c r="P61" s="8">
        <v>-1</v>
      </c>
      <c r="Q61" s="10">
        <f t="shared" si="10"/>
        <v>-0.125</v>
      </c>
      <c r="R61" s="8">
        <v>31</v>
      </c>
      <c r="S61" s="8">
        <v>-9</v>
      </c>
      <c r="T61" s="10">
        <f t="shared" si="11"/>
        <v>-0.22500000000000001</v>
      </c>
    </row>
    <row r="62" spans="1:20" ht="19.5" customHeight="1">
      <c r="A62" s="7">
        <v>58</v>
      </c>
      <c r="B62" s="13" t="s">
        <v>32</v>
      </c>
      <c r="C62" s="8">
        <v>29</v>
      </c>
      <c r="D62" s="8">
        <v>11</v>
      </c>
      <c r="E62" s="10">
        <f t="shared" si="6"/>
        <v>0.61111111111111116</v>
      </c>
      <c r="F62" s="8">
        <v>121</v>
      </c>
      <c r="G62" s="8">
        <v>10</v>
      </c>
      <c r="H62" s="10">
        <f t="shared" si="7"/>
        <v>9.0090090090090086E-2</v>
      </c>
      <c r="I62" s="8">
        <v>24</v>
      </c>
      <c r="J62" s="8">
        <v>10</v>
      </c>
      <c r="K62" s="10">
        <f t="shared" si="8"/>
        <v>0.7142857142857143</v>
      </c>
      <c r="L62" s="8">
        <v>113</v>
      </c>
      <c r="M62" s="8">
        <v>24</v>
      </c>
      <c r="N62" s="10">
        <f t="shared" si="9"/>
        <v>0.2696629213483146</v>
      </c>
      <c r="O62" s="8">
        <v>12</v>
      </c>
      <c r="P62" s="8">
        <v>1</v>
      </c>
      <c r="Q62" s="10">
        <f t="shared" si="10"/>
        <v>9.0909090909090912E-2</v>
      </c>
      <c r="R62" s="8">
        <v>58</v>
      </c>
      <c r="S62" s="8">
        <v>10</v>
      </c>
      <c r="T62" s="10">
        <f t="shared" si="11"/>
        <v>0.20833333333333334</v>
      </c>
    </row>
    <row r="63" spans="1:20" ht="19.5" customHeight="1">
      <c r="A63" s="7">
        <v>59</v>
      </c>
      <c r="B63" s="13" t="s">
        <v>69</v>
      </c>
      <c r="C63" s="8">
        <v>82</v>
      </c>
      <c r="D63" s="8">
        <f>54</f>
        <v>54</v>
      </c>
      <c r="E63" s="10">
        <f t="shared" si="6"/>
        <v>1.9285714285714286</v>
      </c>
      <c r="F63" s="8">
        <v>260</v>
      </c>
      <c r="G63" s="8">
        <f>94</f>
        <v>94</v>
      </c>
      <c r="H63" s="10">
        <f t="shared" si="7"/>
        <v>0.5662650602409639</v>
      </c>
      <c r="I63" s="8">
        <v>31</v>
      </c>
      <c r="J63" s="8">
        <f>25</f>
        <v>25</v>
      </c>
      <c r="K63" s="10">
        <f t="shared" si="8"/>
        <v>4.166666666666667</v>
      </c>
      <c r="L63" s="8">
        <v>107</v>
      </c>
      <c r="M63" s="8">
        <f>38</f>
        <v>38</v>
      </c>
      <c r="N63" s="10">
        <f t="shared" si="9"/>
        <v>0.55072463768115942</v>
      </c>
      <c r="O63" s="8">
        <v>88</v>
      </c>
      <c r="P63" s="8">
        <f>67</f>
        <v>67</v>
      </c>
      <c r="Q63" s="10">
        <f t="shared" si="10"/>
        <v>3.1904761904761907</v>
      </c>
      <c r="R63" s="8">
        <v>263</v>
      </c>
      <c r="S63" s="8">
        <f>127</f>
        <v>127</v>
      </c>
      <c r="T63" s="10">
        <f t="shared" si="11"/>
        <v>0.93382352941176472</v>
      </c>
    </row>
    <row r="64" spans="1:20" ht="19.5" customHeight="1">
      <c r="A64" s="7">
        <v>60</v>
      </c>
      <c r="B64" s="13" t="s">
        <v>63</v>
      </c>
      <c r="C64" s="8">
        <v>2</v>
      </c>
      <c r="D64" s="8">
        <v>-1</v>
      </c>
      <c r="E64" s="10">
        <f t="shared" si="6"/>
        <v>-0.33333333333333331</v>
      </c>
      <c r="F64" s="8">
        <v>15</v>
      </c>
      <c r="G64" s="8">
        <v>5</v>
      </c>
      <c r="H64" s="10">
        <f t="shared" si="7"/>
        <v>0.5</v>
      </c>
      <c r="I64" s="8">
        <v>2</v>
      </c>
      <c r="J64" s="8">
        <v>0</v>
      </c>
      <c r="K64" s="10">
        <f t="shared" si="8"/>
        <v>0</v>
      </c>
      <c r="L64" s="8">
        <v>17</v>
      </c>
      <c r="M64" s="8">
        <v>7</v>
      </c>
      <c r="N64" s="10">
        <f t="shared" si="9"/>
        <v>0.7</v>
      </c>
      <c r="O64" s="8">
        <v>5</v>
      </c>
      <c r="P64" s="8">
        <v>3</v>
      </c>
      <c r="Q64" s="10">
        <f t="shared" si="10"/>
        <v>1.5</v>
      </c>
      <c r="R64" s="8">
        <v>19</v>
      </c>
      <c r="S64" s="8">
        <v>12</v>
      </c>
      <c r="T64" s="10">
        <f t="shared" si="11"/>
        <v>1.7142857142857142</v>
      </c>
    </row>
    <row r="65" spans="1:20" ht="19.5" customHeight="1">
      <c r="A65" s="7">
        <v>61</v>
      </c>
      <c r="B65" s="13" t="s">
        <v>67</v>
      </c>
      <c r="C65" s="8">
        <v>15</v>
      </c>
      <c r="D65" s="8">
        <v>12</v>
      </c>
      <c r="E65" s="10">
        <f t="shared" si="6"/>
        <v>4</v>
      </c>
      <c r="F65" s="8">
        <v>53</v>
      </c>
      <c r="G65" s="8">
        <v>14</v>
      </c>
      <c r="H65" s="10">
        <f t="shared" si="7"/>
        <v>0.35897435897435898</v>
      </c>
      <c r="I65" s="8">
        <v>9</v>
      </c>
      <c r="J65" s="8">
        <v>8</v>
      </c>
      <c r="K65" s="10">
        <f t="shared" si="8"/>
        <v>8</v>
      </c>
      <c r="L65" s="8">
        <v>29</v>
      </c>
      <c r="M65" s="8">
        <v>12</v>
      </c>
      <c r="N65" s="10">
        <f t="shared" si="9"/>
        <v>0.70588235294117652</v>
      </c>
      <c r="O65" s="8">
        <v>7</v>
      </c>
      <c r="P65" s="8">
        <v>3</v>
      </c>
      <c r="Q65" s="10">
        <f t="shared" si="10"/>
        <v>0.75</v>
      </c>
      <c r="R65" s="8">
        <v>26</v>
      </c>
      <c r="S65" s="8">
        <v>-5</v>
      </c>
      <c r="T65" s="10">
        <f t="shared" si="11"/>
        <v>-0.16129032258064516</v>
      </c>
    </row>
    <row r="66" spans="1:20" ht="19.5" customHeight="1">
      <c r="A66" s="7">
        <v>62</v>
      </c>
      <c r="B66" s="18" t="s">
        <v>48</v>
      </c>
      <c r="C66" s="12">
        <v>4</v>
      </c>
      <c r="D66" s="12">
        <v>1</v>
      </c>
      <c r="E66" s="10">
        <f t="shared" si="6"/>
        <v>0.33333333333333331</v>
      </c>
      <c r="F66" s="12">
        <v>30</v>
      </c>
      <c r="G66" s="12">
        <v>15</v>
      </c>
      <c r="H66" s="10">
        <f t="shared" si="7"/>
        <v>1</v>
      </c>
      <c r="I66" s="12">
        <v>4</v>
      </c>
      <c r="J66" s="12">
        <v>1</v>
      </c>
      <c r="K66" s="10">
        <f t="shared" si="8"/>
        <v>0.33333333333333331</v>
      </c>
      <c r="L66" s="12">
        <v>26</v>
      </c>
      <c r="M66" s="12">
        <v>11</v>
      </c>
      <c r="N66" s="10">
        <f t="shared" si="9"/>
        <v>0.73333333333333328</v>
      </c>
      <c r="O66" s="12">
        <v>1</v>
      </c>
      <c r="P66" s="12">
        <v>1</v>
      </c>
      <c r="Q66" s="10" t="e">
        <f t="shared" si="10"/>
        <v>#DIV/0!</v>
      </c>
      <c r="R66" s="12">
        <v>14</v>
      </c>
      <c r="S66" s="12">
        <v>7</v>
      </c>
      <c r="T66" s="10">
        <f t="shared" si="11"/>
        <v>1</v>
      </c>
    </row>
    <row r="67" spans="1:20" ht="19.5" customHeight="1">
      <c r="A67" s="14">
        <v>63</v>
      </c>
      <c r="B67" s="15" t="s">
        <v>39</v>
      </c>
      <c r="C67" s="16">
        <v>19</v>
      </c>
      <c r="D67" s="16">
        <v>9</v>
      </c>
      <c r="E67" s="17">
        <f t="shared" si="6"/>
        <v>0.9</v>
      </c>
      <c r="F67" s="16">
        <v>87</v>
      </c>
      <c r="G67" s="16">
        <v>41</v>
      </c>
      <c r="H67" s="17">
        <f t="shared" si="7"/>
        <v>0.89130434782608692</v>
      </c>
      <c r="I67" s="16">
        <v>14</v>
      </c>
      <c r="J67" s="16">
        <v>6</v>
      </c>
      <c r="K67" s="17">
        <f t="shared" si="8"/>
        <v>0.75</v>
      </c>
      <c r="L67" s="16">
        <v>68</v>
      </c>
      <c r="M67" s="16">
        <v>29</v>
      </c>
      <c r="N67" s="17">
        <f t="shared" si="9"/>
        <v>0.74358974358974361</v>
      </c>
      <c r="O67" s="16">
        <v>8</v>
      </c>
      <c r="P67" s="16">
        <v>6</v>
      </c>
      <c r="Q67" s="17">
        <f t="shared" si="10"/>
        <v>3</v>
      </c>
      <c r="R67" s="16">
        <v>34</v>
      </c>
      <c r="S67" s="16">
        <v>15</v>
      </c>
      <c r="T67" s="17">
        <f t="shared" si="11"/>
        <v>0.78947368421052633</v>
      </c>
    </row>
  </sheetData>
  <sortState ref="B5:T67">
    <sortCondition ref="N5:N67"/>
  </sortState>
  <mergeCells count="23">
    <mergeCell ref="R3:R4"/>
    <mergeCell ref="S3:T3"/>
    <mergeCell ref="A1:A4"/>
    <mergeCell ref="B1:B4"/>
    <mergeCell ref="C1:H1"/>
    <mergeCell ref="I1:N1"/>
    <mergeCell ref="O1:T1"/>
    <mergeCell ref="C3:C4"/>
    <mergeCell ref="F3:F4"/>
    <mergeCell ref="I2:K2"/>
    <mergeCell ref="L2:N2"/>
    <mergeCell ref="O2:Q2"/>
    <mergeCell ref="R2:T2"/>
    <mergeCell ref="C2:E2"/>
    <mergeCell ref="D3:E3"/>
    <mergeCell ref="F2:H2"/>
    <mergeCell ref="O3:O4"/>
    <mergeCell ref="P3:Q3"/>
    <mergeCell ref="G3:H3"/>
    <mergeCell ref="I3:I4"/>
    <mergeCell ref="J3:K3"/>
    <mergeCell ref="L3:L4"/>
    <mergeCell ref="M3:N3"/>
  </mergeCells>
  <pageMargins left="0.55000000000000004" right="0.17" top="1.02" bottom="0.63" header="0" footer="0"/>
  <pageSetup paperSize="9" orientation="landscape" r:id="rId1"/>
  <headerFooter>
    <oddHeader>&amp;C&amp;"-,Bold"  Phụ lục: TNGT THÁNG 6 VÀ 6 THÁNG ĐẦU NĂM 2023     
   (theo số liệu báo cáo của Ban ATGT các tỉnh thành phố trực thuộc TW, số liệu từ ngày 15/01/2023 đến ngày 14/6/2023)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T6-2023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Phuc</cp:lastModifiedBy>
  <cp:lastPrinted>2023-06-27T03:06:45Z</cp:lastPrinted>
  <dcterms:created xsi:type="dcterms:W3CDTF">2006-02-14T08:40:38Z</dcterms:created>
  <dcterms:modified xsi:type="dcterms:W3CDTF">2023-07-08T06:46:52Z</dcterms:modified>
</cp:coreProperties>
</file>